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5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<sst xmlns="http://schemas.openxmlformats.org/spreadsheetml/2006/main" count="1158" uniqueCount="888">
  <si>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</si>
  <si>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</si>
  <si>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</si>
  <si>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</si>
  <si>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</si>
  <si>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</si>
  <si>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</si>
  <si>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</si>
  <si>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</si>
  <si>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</si>
  <si>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</si>
  <si>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</si>
  <si>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</si>
  <si>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</si>
  <si>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</si>
  <si>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</si>
  <si>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</si>
  <si>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</si>
  <si>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</si>
  <si>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</si>
  <si>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</si>
  <si>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</si>
  <si>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</si>
  <si>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</si>
  <si>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</si>
  <si>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</si>
  <si>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</si>
  <si>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</si>
  <si>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</si>
  <si>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</si>
  <si>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</si>
  <si>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</si>
  <si>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</si>
  <si>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</si>
  <si>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</si>
  <si>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</si>
  <si>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</si>
  <si>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</si>
  <si>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</si>
  <si>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</si>
  <si>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</si>
  <si>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</si>
  <si>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</si>
  <si>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</si>
  <si>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</si>
  <si>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</si>
  <si>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</si>
  <si>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</si>
  <si>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</si>
  <si>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</si>
  <si>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</si>
  <si>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</si>
  <si>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</si>
  <si>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</si>
  <si>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</si>
  <si>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</si>
  <si>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</si>
  <si>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</si>
  <si>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</si>
  <si>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</si>
  <si>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</si>
  <si>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</si>
  <si>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</si>
  <si>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</si>
  <si>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</si>
  <si>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</si>
  <si>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</si>
  <si>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</si>
  <si>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</si>
  <si>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</si>
  <si>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</si>
  <si>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</si>
  <si>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</si>
  <si>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</si>
  <si>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</si>
  <si>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</si>
  <si>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</si>
  <si>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</si>
  <si>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</si>
  <si>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</si>
  <si>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</si>
  <si>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</si>
  <si>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</si>
  <si>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</si>
  <si>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</si>
  <si>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</si>
  <si>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</si>
  <si>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</si>
  <si>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</si>
  <si>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</si>
  <si>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</si>
  <si>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</si>
  <si>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</si>
  <si>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</si>
  <si>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</si>
  <si>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</si>
  <si>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</si>
  <si>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</si>
  <si>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</si>
  <si>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</si>
  <si>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</si>
  <si>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</si>
  <si>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</si>
  <si>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</si>
  <si>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</si>
  <si>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</si>
  <si>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</si>
  <si>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</si>
  <si>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</si>
  <si>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</si>
  <si>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</si>
  <si>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</si>
  <si>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</si>
  <si>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</si>
  <si>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</si>
  <si>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</si>
  <si>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</si>
  <si>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</si>
  <si>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</si>
  <si>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</si>
  <si>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</si>
  <si>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</si>
  <si>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</si>
  <si>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</si>
  <si>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</si>
  <si>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</si>
  <si>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</si>
  <si>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</si>
  <si>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</si>
  <si>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</si>
  <si>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</si>
  <si>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</si>
  <si>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</si>
  <si>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</si>
  <si>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</si>
  <si>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</si>
  <si>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</si>
  <si>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</si>
  <si>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</si>
  <si>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</si>
  <si>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</si>
  <si>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</si>
  <si>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</si>
  <si>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</si>
  <si>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</si>
  <si>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</si>
  <si>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</si>
  <si>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</si>
  <si>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</si>
  <si>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</si>
  <si>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</si>
  <si>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</si>
  <si>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</si>
  <si>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</si>
  <si>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</si>
  <si>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</si>
  <si>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</si>
  <si>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</si>
  <si>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</si>
  <si>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</si>
  <si>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</si>
  <si>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</si>
  <si>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</si>
  <si>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</si>
  <si>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</si>
  <si>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</si>
  <si>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</si>
  <si>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</si>
  <si>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</si>
  <si>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</si>
  <si>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</si>
  <si>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</si>
  <si>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</si>
  <si>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</si>
  <si>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</si>
  <si>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</si>
  <si>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</si>
  <si>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</si>
  <si>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</si>
  <si>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</si>
  <si>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</si>
  <si>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</si>
  <si>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</si>
  <si>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</si>
  <si>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</si>
  <si>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</si>
  <si>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</si>
  <si>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</si>
  <si>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</si>
  <si>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</si>
  <si>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</si>
  <si>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</si>
  <si>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</si>
  <si>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</si>
  <si>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</si>
  <si>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</si>
  <si>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</si>
  <si>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</si>
  <si>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</si>
  <si>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</si>
  <si>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</si>
  <si>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</si>
  <si>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</si>
  <si>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</si>
  <si>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</si>
  <si>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</si>
  <si>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</si>
  <si>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</si>
  <si>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</si>
  <si>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</si>
  <si>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</si>
  <si>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</si>
  <si>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</si>
  <si>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</si>
  <si>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</si>
  <si>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</si>
  <si>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</si>
  <si>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</si>
  <si>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</si>
  <si>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</si>
  <si>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</si>
  <si>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</si>
  <si>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</si>
  <si>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</si>
  <si>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</si>
  <si>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</si>
  <si>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</si>
  <si>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</si>
  <si>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</si>
  <si>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</si>
  <si>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</si>
  <si>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</si>
  <si>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</si>
  <si>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</si>
  <si>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</si>
  <si>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</si>
  <si>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</si>
  <si>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</si>
  <si>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</si>
  <si>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</si>
  <si>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</si>
  <si>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</si>
  <si>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</si>
  <si>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</si>
  <si>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</si>
  <si>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</si>
  <si>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</si>
  <si>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</si>
  <si>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</si>
  <si>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</si>
  <si>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</si>
  <si>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</si>
  <si>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</si>
  <si>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</si>
  <si>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</si>
  <si>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</si>
  <si>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</si>
  <si>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</si>
  <si>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</si>
  <si>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</si>
  <si>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</si>
  <si>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</si>
  <si>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</si>
  <si>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</si>
  <si>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</si>
  <si>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</si>
  <si>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</si>
  <si>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</si>
  <si>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</si>
  <si>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</si>
  <si>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</si>
  <si>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</si>
  <si>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</si>
  <si>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</si>
  <si>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</si>
  <si>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</si>
  <si>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</si>
  <si>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</si>
  <si>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</si>
  <si>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</si>
  <si>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</si>
  <si>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</si>
  <si>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</si>
  <si>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</si>
  <si>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</si>
  <si>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</si>
  <si>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</si>
  <si>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</si>
  <si>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</si>
  <si>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</si>
  <si>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</si>
  <si>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</si>
  <si>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</si>
  <si>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</si>
  <si>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</si>
  <si>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</si>
  <si>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</si>
  <si>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</si>
  <si>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</si>
  <si>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</si>
  <si>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</si>
  <si>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</si>
  <si>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</si>
  <si>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</si>
  <si>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</si>
  <si>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</si>
  <si>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</si>
  <si>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</si>
  <si>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</si>
  <si>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</si>
  <si>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</si>
  <si>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</si>
  <si>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</si>
  <si>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</si>
  <si>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</si>
  <si>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</si>
  <si>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</si>
  <si>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</si>
  <si>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</si>
  <si>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</si>
  <si>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</si>
  <si>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</si>
  <si>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</si>
  <si>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</si>
  <si>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</si>
  <si>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</si>
  <si>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</si>
  <si>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</si>
  <si>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</si>
  <si>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</si>
  <si>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</si>
  <si>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</si>
  <si>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</si>
  <si>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</si>
  <si>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</si>
  <si>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</si>
  <si>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</si>
  <si>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</si>
  <si>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</si>
  <si>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</si>
  <si>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</si>
  <si>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</si>
  <si>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</si>
  <si>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</si>
  <si>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</si>
  <si>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</si>
  <si>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</si>
  <si>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</si>
  <si>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</si>
  <si>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</si>
  <si>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</si>
  <si>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</si>
  <si>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</si>
  <si>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</si>
  <si>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</si>
  <si>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</si>
  <si>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</si>
  <si>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</si>
  <si>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</si>
  <si>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</si>
  <si>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</si>
  <si>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</si>
  <si>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</si>
  <si>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</si>
  <si>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</si>
  <si>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</si>
  <si>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</si>
  <si>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</si>
  <si>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</si>
  <si>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</si>
  <si>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</si>
  <si>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</si>
  <si>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</si>
  <si>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</si>
  <si>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</si>
  <si>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</si>
  <si>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</si>
  <si>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</si>
  <si>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</si>
  <si>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</si>
  <si>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</si>
  <si>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</si>
  <si>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</si>
  <si>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</si>
  <si>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</si>
  <si>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</si>
  <si>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</si>
  <si>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</si>
  <si>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</si>
  <si>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</si>
  <si>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</si>
  <si>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</si>
  <si>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</si>
  <si>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</si>
  <si>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</si>
  <si>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</si>
  <si>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</si>
  <si>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</si>
  <si>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</si>
  <si>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</si>
  <si>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</si>
  <si>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</si>
  <si>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</si>
  <si>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</si>
  <si>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</si>
  <si>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</si>
  <si>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</si>
  <si>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</si>
  <si>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</si>
  <si>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</si>
  <si>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</si>
  <si>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</si>
  <si>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</si>
  <si>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</si>
  <si>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</si>
  <si>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</si>
  <si>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</si>
  <si>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</si>
  <si>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</si>
  <si>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</si>
  <si>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</si>
  <si>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</si>
  <si>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</si>
  <si>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</si>
  <si>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</si>
  <si>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</si>
  <si>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</si>
  <si>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</si>
  <si>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</si>
  <si>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</si>
  <si>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</si>
  <si>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</si>
  <si>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</si>
  <si>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</si>
  <si>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</si>
  <si>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</si>
  <si>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</si>
  <si>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</si>
  <si>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</si>
  <si>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</si>
  <si>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</si>
  <si>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</si>
  <si>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</si>
  <si>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</si>
  <si>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</si>
  <si>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</si>
  <si>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</si>
  <si>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</si>
  <si>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</si>
  <si>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</si>
  <si>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</si>
  <si>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</si>
  <si>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</si>
  <si>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</si>
  <si>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</si>
  <si>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</si>
  <si>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</si>
  <si>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</si>
  <si>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</si>
  <si>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</si>
  <si>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</si>
  <si>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</si>
  <si>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</si>
  <si>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</si>
  <si>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</si>
  <si>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</si>
  <si>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</si>
  <si>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</si>
  <si>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</si>
  <si>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</si>
  <si>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</si>
  <si>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</si>
  <si>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</si>
  <si>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</si>
  <si>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</si>
  <si>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</si>
  <si>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</si>
  <si>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</si>
  <si>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</si>
  <si>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</si>
  <si>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</si>
  <si>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</si>
  <si>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</si>
  <si>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</si>
  <si>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</si>
  <si>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</si>
  <si>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</si>
  <si>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</si>
  <si>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</si>
  <si>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</si>
  <si>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</si>
  <si>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</si>
  <si>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</si>
  <si>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</si>
  <si>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</si>
  <si>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</si>
  <si>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</si>
  <si>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</si>
  <si>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</si>
  <si>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</si>
  <si>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</si>
  <si>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</si>
  <si>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</si>
  <si>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</si>
  <si>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</si>
  <si>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</si>
  <si>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</si>
  <si>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</si>
  <si>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</si>
  <si>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</si>
  <si>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</si>
  <si>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</si>
  <si>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</si>
  <si>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</si>
  <si>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</si>
  <si>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</si>
  <si>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</si>
  <si>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</si>
  <si>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</si>
  <si>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</si>
  <si>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</si>
  <si>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</si>
  <si>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</si>
  <si>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</si>
  <si>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</si>
  <si>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</si>
  <si>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</si>
  <si>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</si>
  <si>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</si>
  <si>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</si>
  <si>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</si>
  <si>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</si>
  <si>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</si>
  <si>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</si>
  <si>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</si>
  <si>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</si>
  <si>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</si>
  <si>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</si>
  <si>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</si>
  <si>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</si>
  <si>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</si>
  <si>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</si>
  <si>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</si>
  <si>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</si>
  <si>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</si>
  <si>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</si>
  <si>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</si>
  <si>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</si>
  <si>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</si>
  <si>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</si>
  <si>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</si>
  <si>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</si>
  <si>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</si>
  <si>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</si>
  <si>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</si>
  <si>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</si>
  <si>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</si>
  <si>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</si>
  <si>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</si>
  <si>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</si>
  <si>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</si>
  <si>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</si>
  <si>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</si>
  <si>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</si>
  <si>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</si>
  <si>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</si>
  <si>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</si>
  <si>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</si>
  <si>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</si>
  <si>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</si>
  <si>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</si>
  <si>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</si>
  <si>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</si>
  <si>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</si>
  <si>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</si>
  <si>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</si>
  <si>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</si>
  <si>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</si>
  <si>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</si>
  <si>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</si>
  <si>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</si>
  <si>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</si>
  <si>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</si>
  <si>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</si>
  <si>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</si>
  <si>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</si>
  <si>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</si>
  <si>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</si>
  <si>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</si>
  <si>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</si>
  <si>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</si>
  <si>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</si>
  <si>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</si>
  <si>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</si>
  <si>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</si>
  <si>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</si>
  <si>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</si>
  <si>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</si>
  <si>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</si>
  <si>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</si>
  <si>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</si>
  <si>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</si>
  <si>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</si>
  <si>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</si>
  <si>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</si>
  <si>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</si>
  <si>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</si>
  <si>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</si>
  <si>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</si>
  <si>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</si>
  <si>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</si>
  <si>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</si>
  <si>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</si>
  <si>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</si>
  <si>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</si>
  <si>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</si>
  <si>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</si>
  <si>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</si>
  <si>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</si>
  <si>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</si>
  <si>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</si>
  <si>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</si>
  <si>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</si>
  <si>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</si>
  <si>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</si>
  <si>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</si>
  <si>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</si>
  <si>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</si>
  <si>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</si>
  <si>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</si>
  <si>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</si>
  <si>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</si>
  <si>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</si>
  <si>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</si>
  <si>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</si>
  <si>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</si>
  <si>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</si>
  <si>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</si>
  <si>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</si>
  <si>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</si>
  <si>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</si>
  <si>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</si>
  <si>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</si>
  <si>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</si>
  <si>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</si>
  <si>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</si>
  <si>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</si>
  <si>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</si>
  <si>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</si>
  <si>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</si>
  <si>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</si>
  <si>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</si>
  <si>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</si>
  <si>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</si>
  <si>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</si>
  <si>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</si>
  <si>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</si>
  <si>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</si>
  <si>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</si>
  <si>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</si>
  <si>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</si>
  <si>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</si>
  <si>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</si>
  <si>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</si>
  <si>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</si>
  <si>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</si>
  <si>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</si>
  <si>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</si>
  <si>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</si>
  <si>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</si>
  <si>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</si>
  <si>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</si>
  <si>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</si>
  <si>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</si>
  <si>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</si>
  <si>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</si>
  <si>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</si>
  <si>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</si>
  <si>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</si>
  <si>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</si>
  <si>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</si>
  <si>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</si>
  <si>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</si>
  <si>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</si>
  <si>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</si>
  <si>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</si>
  <si>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</si>
  <si>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</si>
  <si>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</si>
  <si>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</si>
  <si>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</si>
  <si>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</si>
  <si>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</si>
  <si>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</si>
  <si>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</si>
  <si>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</si>
  <si>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</si>
  <si>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</si>
  <si>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</si>
  <si>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</si>
  <si>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</si>
  <si>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</si>
  <si>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</si>
  <si>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</si>
  <si>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</si>
  <si>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</si>
  <si>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</si>
  <si>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</si>
  <si>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</si>
  <si>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</si>
  <si>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</si>
  <si>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</si>
  <si>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</si>
  <si>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</si>
  <si>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</si>
  <si>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</si>
  <si>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</si>
  <si>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</si>
  <si>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</si>
  <si>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</si>
  <si>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</si>
  <si>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</si>
  <si>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</si>
  <si>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</si>
  <si>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</si>
  <si>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</si>
  <si>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</si>
  <si>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</si>
  <si>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</si>
  <si>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</si>
  <si>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</si>
  <si>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</si>
  <si>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</si>
  <si>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</si>
  <si>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</si>
  <si>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</si>
  <si>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</si>
  <si>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</si>
  <si>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</si>
  <si>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</si>
  <si>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</si>
  <si>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</si>
  <si>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</si>
  <si>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</si>
  <si>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</si>
  <si>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</si>
  <si>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</si>
  <si>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</si>
  <si>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</si>
  <si>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</si>
  <si>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</si>
  <si>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</si>
  <si>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</si>
  <si>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</si>
  <si>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</si>
  <si>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</si>
  <si>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</si>
  <si>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</si>
  <si>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</si>
  <si>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</si>
  <si>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</si>
  <si>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</si>
  <si>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</si>
  <si>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</si>
  <si>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</si>
  <si>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</si>
  <si>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</si>
  <si>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</si>
  <si>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</si>
  <si>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</si>
  <si>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</si>
  <si>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</si>
  <si>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</si>
  <si>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</si>
  <si>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</si>
  <si>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</si>
  <si>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</si>
  <si>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</si>
  <si>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</si>
  <si>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</si>
  <si>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</si>
  <si>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</si>
  <si>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</si>
  <si>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</si>
  <si>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</si>
  <si>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</si>
  <si>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</si>
  <si>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</si>
  <si>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</si>
  <si>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</si>
  <si>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</si>
  <si>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</si>
  <si>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</si>
  <si>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</si>
  <si>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</si>
  <si>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</si>
  <si>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</si>
  <si>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</si>
  <si>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</si>
  <si>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</si>
  <si>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</si>
  <si>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</si>
  <si>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</si>
  <si>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</si>
  <si>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</si>
  <si>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</si>
  <si>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</si>
  <si>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</si>
  <si>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</si>
  <si>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</si>
  <si>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</si>
  <si>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</si>
  <si>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</si>
  <si>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</si>
  <si>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</si>
  <si>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</si>
  <si>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</si>
  <si>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</si>
  <si>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</si>
  <si>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</si>
  <si>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</si>
  <si>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</si>
  <si>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</si>
  <si>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</si>
  <si>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</si>
  <si>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</si>
  <si>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</si>
  <si>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</si>
  <si>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</si>
  <si>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</si>
  <si>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</si>
  <si>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</si>
  <si>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</si>
  <si>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</si>
  <si>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</si>
  <si>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</si>
  <si>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</si>
  <si>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</si>
  <si>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</si>
  <si>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</si>
  <si>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</si>
  <si>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</si>
  <si>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</si>
  <si>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</si>
  <si>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</si>
  <si>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</si>
  <si>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</si>
  <si>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</si>
  <si>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</si>
  <si>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</si>
  <si>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</si>
  <si>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</si>
  <si>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</si>
  <si>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</si>
  <si>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</si>
  <si>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</si>
  <si>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</si>
  <si>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</si>
  <si>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</si>
  <si>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</si>
  <si>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</si>
  <si>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</si>
  <si>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</si>
  <si>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</si>
  <si>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</si>
  <si>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</si>
  <si>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</si>
  <si>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</si>
  <si>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</si>
  <si>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</si>
  <si>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</si>
  <si>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</si>
  <si>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</si>
  <si>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</si>
  <si>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</si>
  <si>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</si>
  <si>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</si>
  <si>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</si>
  <si>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 xml:space="preserve"> СРАВНИТЕЛЕН ОТЧЕТ  ЗА ИЗМЕНЕНИЯТА В СОБСТВЕНИЯ  КАПИТАЛ</t>
  </si>
  <si>
    <t>Дата на съставяне:  16.07.2008 г.</t>
  </si>
  <si>
    <t xml:space="preserve">Дата  на съставяне: 16.07.2008г.                                                                                                                                </t>
  </si>
  <si>
    <t>16.07.2008г.</t>
  </si>
  <si>
    <t>Дата на съставяне: 16.07.2008г.</t>
  </si>
  <si>
    <t>01.01.2007 г. - 30.06.2007 г.</t>
  </si>
  <si>
    <t>01.01.2008 - 30.06.2008 г.</t>
  </si>
  <si>
    <t xml:space="preserve">Дата на съставяне:    16.07.2008г.                                  </t>
  </si>
  <si>
    <t xml:space="preserve">Дата на съставяне: 16.07.2008г.          </t>
  </si>
  <si>
    <r>
      <t>Дата на съставяне:  16</t>
    </r>
    <r>
      <rPr>
        <sz val="10"/>
        <rFont val="Times New Roman"/>
        <family val="1"/>
      </rPr>
      <t>.07.2008г.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</si>
</sst>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msCyr"/>
      <family val="0"/>
    </font>
    <font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41" fillId="0" borderId="0" xfId="0" applyFont="1" applyAlignment="1">
      <alignment/>
    </xf>
    <xf numFmtId="0" fontId="40" fillId="0" borderId="0" xfId="66" applyFont="1" applyAlignment="1" applyProtection="1">
      <alignment horizontal="centerContinuous" wrapText="1"/>
      <protection/>
    </xf>
    <xf numFmtId="49" fontId="40" fillId="0" borderId="0" xfId="66" applyNumberFormat="1" applyFont="1" applyAlignment="1" applyProtection="1">
      <alignment horizontal="center" wrapText="1"/>
      <protection/>
    </xf>
    <xf numFmtId="0" fontId="40" fillId="0" borderId="0" xfId="66" applyFont="1" applyAlignment="1" applyProtection="1">
      <alignment horizontal="centerContinuous"/>
      <protection/>
    </xf>
    <xf numFmtId="0" fontId="42" fillId="0" borderId="0" xfId="66" applyFont="1" applyProtection="1">
      <alignment/>
      <protection/>
    </xf>
    <xf numFmtId="0" fontId="40" fillId="0" borderId="0" xfId="63" applyFont="1" applyBorder="1" applyAlignment="1" applyProtection="1">
      <alignment vertical="top" wrapText="1"/>
      <protection/>
    </xf>
    <xf numFmtId="0" fontId="42" fillId="0" borderId="0" xfId="66" applyFont="1" applyAlignment="1" applyProtection="1">
      <alignment horizontal="left"/>
      <protection/>
    </xf>
    <xf numFmtId="0" fontId="40" fillId="0" borderId="0" xfId="66" applyFont="1" applyBorder="1" applyAlignment="1" applyProtection="1">
      <alignment horizontal="left" vertical="center" wrapText="1"/>
      <protection/>
    </xf>
    <xf numFmtId="0" fontId="40" fillId="0" borderId="0" xfId="66" applyFont="1" applyBorder="1" applyAlignment="1" applyProtection="1">
      <alignment horizontal="left" vertical="top" wrapText="1"/>
      <protection/>
    </xf>
    <xf numFmtId="0" fontId="40" fillId="0" borderId="0" xfId="66" applyFont="1" applyProtection="1">
      <alignment/>
      <protection/>
    </xf>
    <xf numFmtId="0" fontId="40" fillId="0" borderId="0" xfId="64" applyFont="1" applyAlignment="1" applyProtection="1">
      <alignment wrapText="1"/>
      <protection/>
    </xf>
    <xf numFmtId="0" fontId="40" fillId="0" borderId="0" xfId="64" applyFont="1" applyAlignment="1" applyProtection="1">
      <alignment horizontal="right" wrapText="1"/>
      <protection/>
    </xf>
    <xf numFmtId="0" fontId="40" fillId="0" borderId="18" xfId="66" applyFont="1" applyBorder="1" applyAlignment="1">
      <alignment horizontal="centerContinuous" vertical="center" wrapText="1"/>
      <protection/>
    </xf>
    <xf numFmtId="49" fontId="40" fillId="0" borderId="18" xfId="66" applyNumberFormat="1" applyFont="1" applyBorder="1" applyAlignment="1">
      <alignment horizontal="centerContinuous" vertical="center" wrapText="1"/>
      <protection/>
    </xf>
    <xf numFmtId="0" fontId="40" fillId="0" borderId="13" xfId="66" applyFont="1" applyBorder="1" applyAlignment="1">
      <alignment horizontal="centerContinuous" vertical="center" wrapText="1"/>
      <protection/>
    </xf>
    <xf numFmtId="0" fontId="40" fillId="0" borderId="16" xfId="66" applyFont="1" applyBorder="1" applyAlignment="1">
      <alignment horizontal="centerContinuous" vertical="center" wrapText="1"/>
      <protection/>
    </xf>
    <xf numFmtId="0" fontId="40" fillId="0" borderId="10" xfId="66" applyFont="1" applyBorder="1" applyAlignment="1">
      <alignment horizontal="centerContinuous" vertical="center" wrapText="1"/>
      <protection/>
    </xf>
    <xf numFmtId="0" fontId="40" fillId="0" borderId="12" xfId="66" applyFont="1" applyBorder="1" applyAlignment="1">
      <alignment horizontal="centerContinuous" vertical="center" wrapText="1"/>
      <protection/>
    </xf>
    <xf numFmtId="0" fontId="40" fillId="0" borderId="13" xfId="66" applyFont="1" applyBorder="1" applyAlignment="1">
      <alignment horizontal="left" vertical="center" wrapText="1"/>
      <protection/>
    </xf>
    <xf numFmtId="0" fontId="40" fillId="15" borderId="13" xfId="66" applyFont="1" applyFill="1" applyBorder="1" applyAlignment="1">
      <alignment horizontal="centerContinuous" vertical="center" wrapText="1"/>
      <protection/>
    </xf>
    <xf numFmtId="0" fontId="40" fillId="0" borderId="19" xfId="66" applyFont="1" applyBorder="1" applyAlignment="1">
      <alignment horizontal="center" vertical="center" wrapText="1"/>
      <protection/>
    </xf>
    <xf numFmtId="49" fontId="40" fillId="0" borderId="19" xfId="66" applyNumberFormat="1" applyFont="1" applyBorder="1" applyAlignment="1">
      <alignment horizontal="centerContinuous" vertical="center" wrapText="1"/>
      <protection/>
    </xf>
    <xf numFmtId="0" fontId="40" fillId="0" borderId="15" xfId="66" applyFont="1" applyBorder="1" applyAlignment="1">
      <alignment horizontal="centerContinuous" vertical="center" wrapText="1"/>
      <protection/>
    </xf>
    <xf numFmtId="0" fontId="40" fillId="0" borderId="24" xfId="66" applyFont="1" applyBorder="1" applyAlignment="1">
      <alignment horizontal="centerContinuous" vertical="center" wrapText="1"/>
      <protection/>
    </xf>
    <xf numFmtId="0" fontId="40" fillId="0" borderId="18" xfId="66" applyFont="1" applyBorder="1" applyAlignment="1">
      <alignment horizontal="left" vertical="center" wrapText="1"/>
      <protection/>
    </xf>
    <xf numFmtId="0" fontId="40" fillId="15" borderId="15" xfId="66" applyFont="1" applyFill="1" applyBorder="1" applyAlignment="1">
      <alignment horizontal="center" vertical="center" wrapText="1"/>
      <protection/>
    </xf>
    <xf numFmtId="0" fontId="40" fillId="0" borderId="23" xfId="66" applyFont="1" applyBorder="1" applyAlignment="1">
      <alignment horizontal="centerContinuous" vertical="center" wrapText="1"/>
      <protection/>
    </xf>
    <xf numFmtId="0" fontId="42" fillId="0" borderId="23" xfId="0" applyFont="1" applyBorder="1" applyAlignment="1">
      <alignment horizontal="centerContinuous" vertical="center" wrapText="1"/>
    </xf>
    <xf numFmtId="0" fontId="40" fillId="0" borderId="11" xfId="66" applyFont="1" applyBorder="1" applyAlignment="1">
      <alignment horizontal="centerContinuous" vertical="center" wrapText="1"/>
      <protection/>
    </xf>
    <xf numFmtId="0" fontId="40" fillId="0" borderId="25" xfId="66" applyFont="1" applyBorder="1" applyAlignment="1">
      <alignment horizontal="centerContinuous" vertical="center" wrapText="1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vertical="center" wrapText="1"/>
    </xf>
    <xf numFmtId="0" fontId="40" fillId="15" borderId="11" xfId="66" applyFont="1" applyFill="1" applyBorder="1" applyAlignment="1">
      <alignment horizontal="centerContinuous" vertical="center" wrapText="1"/>
      <protection/>
    </xf>
    <xf numFmtId="49" fontId="40" fillId="0" borderId="11" xfId="66" applyNumberFormat="1" applyFont="1" applyBorder="1" applyAlignment="1">
      <alignment horizontal="center" vertical="center" wrapText="1"/>
      <protection/>
    </xf>
    <xf numFmtId="0" fontId="40" fillId="0" borderId="11" xfId="66" applyFont="1" applyBorder="1" applyAlignment="1">
      <alignment horizontal="center" vertical="center" wrapText="1"/>
      <protection/>
    </xf>
    <xf numFmtId="0" fontId="40" fillId="0" borderId="11" xfId="66" applyFont="1" applyFill="1" applyBorder="1" applyAlignment="1">
      <alignment horizontal="center" vertical="center" wrapText="1"/>
      <protection/>
    </xf>
    <xf numFmtId="49" fontId="40" fillId="0" borderId="10" xfId="66" applyNumberFormat="1" applyFont="1" applyBorder="1" applyAlignment="1">
      <alignment horizontal="center" vertical="center" wrapText="1"/>
      <protection/>
    </xf>
    <xf numFmtId="49" fontId="42" fillId="0" borderId="10" xfId="66" applyNumberFormat="1" applyFont="1" applyBorder="1" applyAlignment="1" applyProtection="1">
      <alignment horizontal="center" vertical="center" wrapText="1"/>
      <protection/>
    </xf>
    <xf numFmtId="49" fontId="42" fillId="0" borderId="10" xfId="66" applyNumberFormat="1" applyFont="1" applyBorder="1" applyAlignment="1">
      <alignment horizontal="center" vertical="center" wrapText="1"/>
      <protection/>
    </xf>
    <xf numFmtId="49" fontId="42" fillId="15" borderId="10" xfId="66" applyNumberFormat="1" applyFont="1" applyFill="1" applyBorder="1" applyAlignment="1">
      <alignment horizontal="center" vertical="center" wrapText="1"/>
      <protection/>
    </xf>
    <xf numFmtId="49" fontId="42" fillId="0" borderId="10" xfId="66" applyNumberFormat="1" applyFont="1" applyFill="1" applyBorder="1" applyAlignment="1">
      <alignment horizontal="center" vertical="center" wrapText="1"/>
      <protection/>
    </xf>
    <xf numFmtId="0" fontId="40" fillId="0" borderId="10" xfId="66" applyFont="1" applyBorder="1" applyAlignment="1">
      <alignment vertical="center" wrapText="1"/>
      <protection/>
    </xf>
    <xf numFmtId="3" fontId="42" fillId="0" borderId="10" xfId="66" applyNumberFormat="1" applyFont="1" applyFill="1" applyBorder="1" applyAlignment="1" applyProtection="1">
      <alignment vertical="center"/>
      <protection/>
    </xf>
    <xf numFmtId="1" fontId="42" fillId="7" borderId="10" xfId="66" applyNumberFormat="1" applyFont="1" applyFill="1" applyBorder="1" applyAlignment="1" applyProtection="1">
      <alignment vertical="center"/>
      <protection locked="0"/>
    </xf>
    <xf numFmtId="1" fontId="42" fillId="0" borderId="10" xfId="66" applyNumberFormat="1" applyFont="1" applyFill="1" applyBorder="1" applyAlignment="1" applyProtection="1">
      <alignment vertical="center"/>
      <protection/>
    </xf>
    <xf numFmtId="3" fontId="42" fillId="0" borderId="10" xfId="66" applyNumberFormat="1" applyFont="1" applyBorder="1" applyAlignment="1" applyProtection="1">
      <alignment vertical="center"/>
      <protection/>
    </xf>
    <xf numFmtId="0" fontId="42" fillId="0" borderId="10" xfId="66" applyFont="1" applyBorder="1" applyAlignment="1">
      <alignment vertical="center" wrapText="1"/>
      <protection/>
    </xf>
    <xf numFmtId="3" fontId="42" fillId="0" borderId="13" xfId="66" applyNumberFormat="1" applyFont="1" applyBorder="1" applyAlignment="1" applyProtection="1">
      <alignment vertical="center"/>
      <protection/>
    </xf>
    <xf numFmtId="49" fontId="40" fillId="0" borderId="12" xfId="66" applyNumberFormat="1" applyFont="1" applyBorder="1" applyAlignment="1">
      <alignment horizontal="center" vertical="center" wrapText="1"/>
      <protection/>
    </xf>
    <xf numFmtId="1" fontId="42" fillId="15" borderId="12" xfId="66" applyNumberFormat="1" applyFont="1" applyFill="1" applyBorder="1" applyAlignment="1" applyProtection="1">
      <alignment vertical="center"/>
      <protection locked="0"/>
    </xf>
    <xf numFmtId="1" fontId="42" fillId="15" borderId="14" xfId="66" applyNumberFormat="1" applyFont="1" applyFill="1" applyBorder="1" applyAlignment="1" applyProtection="1">
      <alignment vertical="center"/>
      <protection locked="0"/>
    </xf>
    <xf numFmtId="1" fontId="42" fillId="15" borderId="16" xfId="66" applyNumberFormat="1" applyFont="1" applyFill="1" applyBorder="1" applyAlignment="1" applyProtection="1">
      <alignment vertical="center"/>
      <protection locked="0"/>
    </xf>
    <xf numFmtId="1" fontId="42" fillId="0" borderId="12" xfId="66" applyNumberFormat="1" applyFont="1" applyFill="1" applyBorder="1" applyAlignment="1" applyProtection="1">
      <alignment vertical="center"/>
      <protection locked="0"/>
    </xf>
    <xf numFmtId="1" fontId="42" fillId="0" borderId="12" xfId="66" applyNumberFormat="1" applyFont="1" applyFill="1" applyBorder="1" applyAlignment="1" applyProtection="1">
      <alignment vertical="center"/>
      <protection/>
    </xf>
    <xf numFmtId="3" fontId="42" fillId="0" borderId="11" xfId="66" applyNumberFormat="1" applyFont="1" applyBorder="1" applyAlignment="1" applyProtection="1">
      <alignment vertical="center"/>
      <protection/>
    </xf>
    <xf numFmtId="0" fontId="42" fillId="0" borderId="10" xfId="66" applyFont="1" applyBorder="1" applyAlignment="1">
      <alignment wrapText="1"/>
      <protection/>
    </xf>
    <xf numFmtId="49" fontId="42" fillId="0" borderId="10" xfId="66" applyNumberFormat="1" applyFont="1" applyBorder="1" applyAlignment="1">
      <alignment horizontal="center" wrapText="1"/>
      <protection/>
    </xf>
    <xf numFmtId="1" fontId="42" fillId="17" borderId="10" xfId="66" applyNumberFormat="1" applyFont="1" applyFill="1" applyBorder="1" applyAlignment="1" applyProtection="1">
      <alignment vertical="center"/>
      <protection locked="0"/>
    </xf>
    <xf numFmtId="3" fontId="42" fillId="0" borderId="0" xfId="66" applyNumberFormat="1" applyFont="1" applyBorder="1" applyAlignment="1" applyProtection="1">
      <alignment vertical="center"/>
      <protection locked="0"/>
    </xf>
    <xf numFmtId="0" fontId="42" fillId="0" borderId="0" xfId="66" applyFont="1" applyBorder="1" applyProtection="1">
      <alignment/>
      <protection locked="0"/>
    </xf>
    <xf numFmtId="0" fontId="40" fillId="0" borderId="0" xfId="66" applyFont="1" applyBorder="1" applyAlignment="1" applyProtection="1">
      <alignment vertical="center" wrapText="1"/>
      <protection locked="0"/>
    </xf>
    <xf numFmtId="49" fontId="40" fillId="0" borderId="0" xfId="66" applyNumberFormat="1" applyFont="1" applyBorder="1" applyAlignment="1" applyProtection="1">
      <alignment horizontal="center" vertical="center" wrapText="1"/>
      <protection locked="0"/>
    </xf>
    <xf numFmtId="0" fontId="40" fillId="0" borderId="0" xfId="66" applyFont="1" applyBorder="1" applyAlignment="1" applyProtection="1">
      <alignment horizontal="left" wrapText="1"/>
      <protection locked="0"/>
    </xf>
    <xf numFmtId="0" fontId="40" fillId="0" borderId="0" xfId="66" applyFont="1" applyBorder="1" applyProtection="1">
      <alignment/>
      <protection locked="0"/>
    </xf>
    <xf numFmtId="0" fontId="40" fillId="0" borderId="0" xfId="66" applyFont="1" applyBorder="1" applyAlignment="1" applyProtection="1">
      <alignment/>
      <protection locked="0"/>
    </xf>
    <xf numFmtId="0" fontId="40" fillId="0" borderId="0" xfId="66" applyFont="1" applyBorder="1" applyAlignment="1" applyProtection="1">
      <alignment horizontal="left" vertical="center" wrapText="1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184" fontId="40" fillId="0" borderId="32" xfId="63" applyNumberFormat="1" applyFont="1" applyBorder="1" applyAlignment="1" applyProtection="1">
      <alignment horizontal="left" vertical="top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0" fillId="0" borderId="0" xfId="66" applyFont="1" applyAlignment="1">
      <alignment horizontal="center" wrapText="1"/>
      <protection/>
    </xf>
    <xf numFmtId="0" fontId="40" fillId="0" borderId="0" xfId="63" applyNumberFormat="1" applyFont="1" applyBorder="1" applyAlignment="1" applyProtection="1">
      <alignment horizontal="left" vertical="top" wrapText="1"/>
      <protection/>
    </xf>
    <xf numFmtId="0" fontId="42" fillId="0" borderId="0" xfId="66" applyFont="1" applyAlignment="1" applyProtection="1">
      <alignment horizontal="left"/>
      <protection/>
    </xf>
    <xf numFmtId="0" fontId="42" fillId="0" borderId="0" xfId="66" applyFont="1" applyAlignment="1" applyProtection="1">
      <alignment horizontal="right"/>
      <protection/>
    </xf>
    <xf numFmtId="0" fontId="40" fillId="0" borderId="0" xfId="66" applyFont="1" applyBorder="1" applyAlignment="1" applyProtection="1">
      <alignment horizontal="left"/>
      <protection locked="0"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94" sqref="E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6" t="s">
        <v>1</v>
      </c>
      <c r="B3" s="647"/>
      <c r="C3" s="647"/>
      <c r="D3" s="647"/>
      <c r="E3" s="462" t="s">
        <v>877</v>
      </c>
      <c r="F3" s="217" t="s">
        <v>2</v>
      </c>
      <c r="G3" s="172"/>
      <c r="H3" s="461">
        <v>148108289</v>
      </c>
    </row>
    <row r="4" spans="1:8" ht="15">
      <c r="A4" s="646" t="s">
        <v>3</v>
      </c>
      <c r="B4" s="652"/>
      <c r="C4" s="652"/>
      <c r="D4" s="652"/>
      <c r="E4" s="504" t="s">
        <v>862</v>
      </c>
      <c r="F4" s="648" t="s">
        <v>4</v>
      </c>
      <c r="G4" s="649"/>
      <c r="H4" s="461" t="s">
        <v>159</v>
      </c>
    </row>
    <row r="5" spans="1:8" ht="15">
      <c r="A5" s="646" t="s">
        <v>861</v>
      </c>
      <c r="B5" s="647"/>
      <c r="C5" s="647"/>
      <c r="D5" s="647"/>
      <c r="E5" s="505" t="s">
        <v>884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749</v>
      </c>
      <c r="H36" s="154">
        <f>H25+H17+H33</f>
        <v>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6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750</v>
      </c>
      <c r="D69" s="151">
        <v>625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750</v>
      </c>
      <c r="D75" s="155">
        <f>SUM(D67:D74)</f>
        <v>752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756</v>
      </c>
      <c r="D93" s="155">
        <f>D64+D75+D84+D91+D92</f>
        <v>766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756</v>
      </c>
      <c r="D94" s="164">
        <f>D93+D55</f>
        <v>766</v>
      </c>
      <c r="E94" s="449" t="s">
        <v>270</v>
      </c>
      <c r="F94" s="289" t="s">
        <v>271</v>
      </c>
      <c r="G94" s="165">
        <f>G36+G39+G55+G79</f>
        <v>756</v>
      </c>
      <c r="H94" s="165">
        <f>H36+H39+H55+H79</f>
        <v>766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650" t="s">
        <v>871</v>
      </c>
      <c r="D98" s="650"/>
      <c r="E98" s="65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50" t="s">
        <v>863</v>
      </c>
      <c r="D100" s="651"/>
      <c r="E100" s="65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B4" sqref="B4:D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55" t="str">
        <f>'справка №1-БАЛАНС'!E3</f>
        <v>"ПРОПЪРТИС КЕПИТАЛ ИНВЕСТМЪНТС" АДСИЦ</v>
      </c>
      <c r="C2" s="655"/>
      <c r="D2" s="655"/>
      <c r="E2" s="655"/>
      <c r="F2" s="657" t="s">
        <v>2</v>
      </c>
      <c r="G2" s="657"/>
      <c r="H2" s="526">
        <f>'справка №1-БАЛАНС'!H3</f>
        <v>148108289</v>
      </c>
    </row>
    <row r="3" spans="1:8" ht="15">
      <c r="A3" s="467" t="s">
        <v>274</v>
      </c>
      <c r="B3" s="655" t="str">
        <f>'справка №1-БАЛАНС'!E4</f>
        <v>неконсолидиран</v>
      </c>
      <c r="C3" s="655"/>
      <c r="D3" s="655"/>
      <c r="E3" s="65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56" t="str">
        <f>'справка №1-БАЛАНС'!E5</f>
        <v>01.01.2008 - 30.06.2008 г.</v>
      </c>
      <c r="C4" s="656"/>
      <c r="D4" s="65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</v>
      </c>
      <c r="D10" s="46">
        <v>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</v>
      </c>
      <c r="D19" s="49">
        <f>SUM(D9:D15)+D16</f>
        <v>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</v>
      </c>
      <c r="D28" s="50">
        <f>D26+D19</f>
        <v>1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</v>
      </c>
      <c r="D33" s="49">
        <f>D28-D31+D32</f>
        <v>1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</v>
      </c>
      <c r="D42" s="53">
        <f>D33+D35+D39</f>
        <v>1</v>
      </c>
      <c r="E42" s="128" t="s">
        <v>379</v>
      </c>
      <c r="F42" s="129" t="s">
        <v>380</v>
      </c>
      <c r="G42" s="53">
        <f>G39+G33</f>
        <v>9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58" t="s">
        <v>859</v>
      </c>
      <c r="B45" s="658"/>
      <c r="C45" s="658"/>
      <c r="D45" s="658"/>
      <c r="E45" s="65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381</v>
      </c>
      <c r="D48" s="653" t="s">
        <v>872</v>
      </c>
      <c r="E48" s="653"/>
      <c r="F48" s="653"/>
      <c r="G48" s="653"/>
      <c r="H48" s="65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54" t="s">
        <v>864</v>
      </c>
      <c r="E50" s="654"/>
      <c r="F50" s="654"/>
      <c r="G50" s="654"/>
      <c r="H50" s="65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9">
      <selection activeCell="A41" sqref="A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01.01.2008 - 30.06.2008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-129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-134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127</v>
      </c>
      <c r="D34" s="54">
        <v>500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126</v>
      </c>
      <c r="D42" s="55">
        <f>SUM(D34:D41)</f>
        <v>500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</v>
      </c>
      <c r="D43" s="55">
        <f>D42+D32+D20</f>
        <v>500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500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59" t="s">
        <v>873</v>
      </c>
      <c r="D50" s="65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59" t="s">
        <v>865</v>
      </c>
      <c r="D52" s="65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60" t="s">
        <v>459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62" t="str">
        <f>'справка №1-БАЛАНС'!E3</f>
        <v>"ПРОПЪРТИС КЕПИТАЛ ИНВЕСТМЪНТС" АДСИЦ</v>
      </c>
      <c r="C3" s="662"/>
      <c r="D3" s="662"/>
      <c r="E3" s="662"/>
      <c r="F3" s="662"/>
      <c r="G3" s="662"/>
      <c r="H3" s="662"/>
      <c r="I3" s="662"/>
      <c r="J3" s="476"/>
      <c r="K3" s="664" t="s">
        <v>2</v>
      </c>
      <c r="L3" s="664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662" t="str">
        <f>'справка №1-БАЛАНС'!E4</f>
        <v>неконсолидиран</v>
      </c>
      <c r="C4" s="662"/>
      <c r="D4" s="662"/>
      <c r="E4" s="662"/>
      <c r="F4" s="662"/>
      <c r="G4" s="662"/>
      <c r="H4" s="662"/>
      <c r="I4" s="662"/>
      <c r="J4" s="136"/>
      <c r="K4" s="665" t="s">
        <v>4</v>
      </c>
      <c r="L4" s="66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66" t="str">
        <f>'справка №1-БАЛАНС'!E5</f>
        <v>01.01.2008 - 30.06.2008 г.</v>
      </c>
      <c r="C5" s="666"/>
      <c r="D5" s="666"/>
      <c r="E5" s="66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</v>
      </c>
      <c r="K29" s="59">
        <f t="shared" si="6"/>
        <v>0</v>
      </c>
      <c r="L29" s="344">
        <f t="shared" si="1"/>
        <v>749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</v>
      </c>
      <c r="K32" s="59">
        <f t="shared" si="7"/>
        <v>0</v>
      </c>
      <c r="L32" s="344">
        <f t="shared" si="1"/>
        <v>749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63" t="s">
        <v>860</v>
      </c>
      <c r="B35" s="663"/>
      <c r="C35" s="663"/>
      <c r="D35" s="663"/>
      <c r="E35" s="663"/>
      <c r="F35" s="663"/>
      <c r="G35" s="663"/>
      <c r="H35" s="663"/>
      <c r="I35" s="663"/>
      <c r="J35" s="66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61" t="s">
        <v>521</v>
      </c>
      <c r="E38" s="661"/>
      <c r="F38" s="661" t="s">
        <v>874</v>
      </c>
      <c r="G38" s="661"/>
      <c r="H38" s="661"/>
      <c r="I38" s="661"/>
      <c r="J38" s="15" t="s">
        <v>855</v>
      </c>
      <c r="K38" s="15"/>
      <c r="L38" s="661" t="s">
        <v>866</v>
      </c>
      <c r="M38" s="66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10" sqref="C10"/>
    </sheetView>
  </sheetViews>
  <sheetFormatPr defaultColWidth="9.00390625" defaultRowHeight="12.75"/>
  <cols>
    <col min="1" max="1" width="37.25390625" style="575" customWidth="1"/>
    <col min="2" max="2" width="6.00390625" style="575" bestFit="1" customWidth="1"/>
    <col min="3" max="3" width="7.375" style="575" bestFit="1" customWidth="1"/>
    <col min="4" max="4" width="7.875" style="575" bestFit="1" customWidth="1"/>
    <col min="5" max="5" width="8.875" style="575" customWidth="1"/>
    <col min="6" max="6" width="5.875" style="575" bestFit="1" customWidth="1"/>
    <col min="7" max="7" width="7.875" style="575" customWidth="1"/>
    <col min="8" max="8" width="5.875" style="575" bestFit="1" customWidth="1"/>
    <col min="9" max="9" width="7.125" style="575" bestFit="1" customWidth="1"/>
    <col min="10" max="10" width="7.00390625" style="575" customWidth="1"/>
    <col min="11" max="11" width="7.25390625" style="575" bestFit="1" customWidth="1"/>
    <col min="12" max="12" width="7.625" style="575" bestFit="1" customWidth="1"/>
    <col min="13" max="13" width="9.75390625" style="575" bestFit="1" customWidth="1"/>
    <col min="14" max="16384" width="9.125" style="575" customWidth="1"/>
  </cols>
  <sheetData>
    <row r="1" spans="1:13" ht="11.25">
      <c r="A1" s="667" t="s">
        <v>878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11.25">
      <c r="A2" s="576"/>
      <c r="B2" s="577"/>
      <c r="C2" s="578"/>
      <c r="D2" s="578"/>
      <c r="E2" s="578"/>
      <c r="F2" s="578"/>
      <c r="G2" s="578"/>
      <c r="H2" s="578"/>
      <c r="I2" s="578"/>
      <c r="J2" s="578"/>
      <c r="K2" s="579"/>
      <c r="L2" s="579"/>
      <c r="M2" s="579"/>
    </row>
    <row r="3" spans="1:13" ht="11.25">
      <c r="A3" s="580" t="s">
        <v>1</v>
      </c>
      <c r="B3" s="668" t="str">
        <f>'справка №1-БАЛАНС'!E3</f>
        <v>"ПРОПЪРТИС КЕПИТАЛ ИНВЕСТМЪНТС" АДСИЦ</v>
      </c>
      <c r="C3" s="668"/>
      <c r="D3" s="668"/>
      <c r="E3" s="668"/>
      <c r="F3" s="668"/>
      <c r="G3" s="668"/>
      <c r="H3" s="668"/>
      <c r="I3" s="668"/>
      <c r="J3" s="578"/>
      <c r="K3" s="669" t="s">
        <v>2</v>
      </c>
      <c r="L3" s="669"/>
      <c r="M3" s="581">
        <f>'справка №1-БАЛАНС'!H3</f>
        <v>148108289</v>
      </c>
    </row>
    <row r="4" spans="1:13" ht="13.5" customHeight="1">
      <c r="A4" s="580" t="s">
        <v>460</v>
      </c>
      <c r="B4" s="668" t="str">
        <f>'справка №1-БАЛАНС'!E4</f>
        <v>неконсолидиран</v>
      </c>
      <c r="C4" s="668"/>
      <c r="D4" s="668"/>
      <c r="E4" s="668"/>
      <c r="F4" s="668"/>
      <c r="G4" s="668"/>
      <c r="H4" s="668"/>
      <c r="I4" s="668"/>
      <c r="J4" s="582"/>
      <c r="K4" s="670" t="s">
        <v>4</v>
      </c>
      <c r="L4" s="670"/>
      <c r="M4" s="581" t="str">
        <f>'справка №1-БАЛАНС'!H4</f>
        <v> </v>
      </c>
    </row>
    <row r="5" spans="1:13" ht="16.5" customHeight="1">
      <c r="A5" s="580" t="s">
        <v>5</v>
      </c>
      <c r="B5" s="645" t="s">
        <v>883</v>
      </c>
      <c r="C5" s="645"/>
      <c r="D5" s="645"/>
      <c r="E5" s="645"/>
      <c r="F5" s="583"/>
      <c r="G5" s="583"/>
      <c r="H5" s="583"/>
      <c r="I5" s="583"/>
      <c r="J5" s="583"/>
      <c r="K5" s="584"/>
      <c r="L5" s="585"/>
      <c r="M5" s="586" t="s">
        <v>6</v>
      </c>
    </row>
    <row r="6" spans="1:13" ht="23.25" customHeight="1">
      <c r="A6" s="587"/>
      <c r="B6" s="588"/>
      <c r="C6" s="589"/>
      <c r="D6" s="590" t="s">
        <v>461</v>
      </c>
      <c r="E6" s="591"/>
      <c r="F6" s="591"/>
      <c r="G6" s="591"/>
      <c r="H6" s="591"/>
      <c r="I6" s="591" t="s">
        <v>462</v>
      </c>
      <c r="J6" s="592"/>
      <c r="K6" s="593"/>
      <c r="L6" s="589"/>
      <c r="M6" s="594"/>
    </row>
    <row r="7" spans="1:13" ht="52.5">
      <c r="A7" s="595" t="s">
        <v>463</v>
      </c>
      <c r="B7" s="596" t="s">
        <v>464</v>
      </c>
      <c r="C7" s="597" t="s">
        <v>465</v>
      </c>
      <c r="D7" s="598" t="s">
        <v>466</v>
      </c>
      <c r="E7" s="589" t="s">
        <v>467</v>
      </c>
      <c r="F7" s="591" t="s">
        <v>468</v>
      </c>
      <c r="G7" s="591"/>
      <c r="H7" s="591"/>
      <c r="I7" s="589" t="s">
        <v>469</v>
      </c>
      <c r="J7" s="599" t="s">
        <v>470</v>
      </c>
      <c r="K7" s="597" t="s">
        <v>471</v>
      </c>
      <c r="L7" s="597" t="s">
        <v>472</v>
      </c>
      <c r="M7" s="600" t="s">
        <v>473</v>
      </c>
    </row>
    <row r="8" spans="1:13" ht="21">
      <c r="A8" s="601"/>
      <c r="B8" s="602"/>
      <c r="C8" s="603"/>
      <c r="D8" s="604"/>
      <c r="E8" s="603"/>
      <c r="F8" s="605" t="s">
        <v>474</v>
      </c>
      <c r="G8" s="605" t="s">
        <v>475</v>
      </c>
      <c r="H8" s="605" t="s">
        <v>476</v>
      </c>
      <c r="I8" s="603"/>
      <c r="J8" s="606"/>
      <c r="K8" s="603"/>
      <c r="L8" s="603"/>
      <c r="M8" s="607"/>
    </row>
    <row r="9" spans="1:13" ht="11.25">
      <c r="A9" s="605" t="s">
        <v>14</v>
      </c>
      <c r="B9" s="608"/>
      <c r="C9" s="609">
        <v>1</v>
      </c>
      <c r="D9" s="605">
        <v>2</v>
      </c>
      <c r="E9" s="605">
        <v>3</v>
      </c>
      <c r="F9" s="605">
        <v>4</v>
      </c>
      <c r="G9" s="605">
        <v>5</v>
      </c>
      <c r="H9" s="605">
        <v>6</v>
      </c>
      <c r="I9" s="605">
        <v>7</v>
      </c>
      <c r="J9" s="605">
        <v>8</v>
      </c>
      <c r="K9" s="609">
        <v>9</v>
      </c>
      <c r="L9" s="609">
        <v>10</v>
      </c>
      <c r="M9" s="610">
        <v>11</v>
      </c>
    </row>
    <row r="10" spans="1:13" ht="11.25">
      <c r="A10" s="605" t="s">
        <v>477</v>
      </c>
      <c r="B10" s="611"/>
      <c r="C10" s="612" t="s">
        <v>47</v>
      </c>
      <c r="D10" s="612" t="s">
        <v>47</v>
      </c>
      <c r="E10" s="613" t="s">
        <v>58</v>
      </c>
      <c r="F10" s="613" t="s">
        <v>65</v>
      </c>
      <c r="G10" s="613" t="s">
        <v>69</v>
      </c>
      <c r="H10" s="613" t="s">
        <v>73</v>
      </c>
      <c r="I10" s="613" t="s">
        <v>86</v>
      </c>
      <c r="J10" s="613" t="s">
        <v>89</v>
      </c>
      <c r="K10" s="614" t="s">
        <v>478</v>
      </c>
      <c r="L10" s="613" t="s">
        <v>111</v>
      </c>
      <c r="M10" s="615" t="s">
        <v>119</v>
      </c>
    </row>
    <row r="11" spans="1:13" ht="11.25">
      <c r="A11" s="616" t="s">
        <v>479</v>
      </c>
      <c r="B11" s="611" t="s">
        <v>480</v>
      </c>
      <c r="C11" s="617">
        <v>0</v>
      </c>
      <c r="D11" s="617">
        <v>0</v>
      </c>
      <c r="E11" s="617">
        <v>0</v>
      </c>
      <c r="F11" s="617">
        <v>0</v>
      </c>
      <c r="G11" s="617">
        <f>'справка №1-БАЛАНС'!H23</f>
        <v>0</v>
      </c>
      <c r="H11" s="618"/>
      <c r="I11" s="617">
        <f>'справка №1-БАЛАНС'!H28+'справка №1-БАЛАНС'!H31</f>
        <v>0</v>
      </c>
      <c r="J11" s="617">
        <v>0</v>
      </c>
      <c r="K11" s="618"/>
      <c r="L11" s="619">
        <f>SUM(C11:K11)</f>
        <v>0</v>
      </c>
      <c r="M11" s="617">
        <f>'справка №1-БАЛАНС'!H39</f>
        <v>0</v>
      </c>
    </row>
    <row r="12" spans="1:13" ht="11.25">
      <c r="A12" s="616" t="s">
        <v>481</v>
      </c>
      <c r="B12" s="611" t="s">
        <v>482</v>
      </c>
      <c r="C12" s="620">
        <f>C13+C14</f>
        <v>0</v>
      </c>
      <c r="D12" s="620">
        <f aca="true" t="shared" si="0" ref="D12:M12">D13+D14</f>
        <v>0</v>
      </c>
      <c r="E12" s="620">
        <f t="shared" si="0"/>
        <v>0</v>
      </c>
      <c r="F12" s="620">
        <f t="shared" si="0"/>
        <v>0</v>
      </c>
      <c r="G12" s="620">
        <f t="shared" si="0"/>
        <v>0</v>
      </c>
      <c r="H12" s="620">
        <f t="shared" si="0"/>
        <v>0</v>
      </c>
      <c r="I12" s="620">
        <f t="shared" si="0"/>
        <v>0</v>
      </c>
      <c r="J12" s="620">
        <f t="shared" si="0"/>
        <v>0</v>
      </c>
      <c r="K12" s="620">
        <f t="shared" si="0"/>
        <v>0</v>
      </c>
      <c r="L12" s="619">
        <f aca="true" t="shared" si="1" ref="L12:L32">SUM(C12:K12)</f>
        <v>0</v>
      </c>
      <c r="M12" s="620">
        <f t="shared" si="0"/>
        <v>0</v>
      </c>
    </row>
    <row r="13" spans="1:13" ht="11.25">
      <c r="A13" s="621" t="s">
        <v>483</v>
      </c>
      <c r="B13" s="613" t="s">
        <v>484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9">
        <f t="shared" si="1"/>
        <v>0</v>
      </c>
      <c r="M13" s="618"/>
    </row>
    <row r="14" spans="1:13" ht="11.25">
      <c r="A14" s="621" t="s">
        <v>485</v>
      </c>
      <c r="B14" s="613" t="s">
        <v>486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9">
        <f t="shared" si="1"/>
        <v>0</v>
      </c>
      <c r="M14" s="618"/>
    </row>
    <row r="15" spans="1:13" ht="21">
      <c r="A15" s="616" t="s">
        <v>487</v>
      </c>
      <c r="B15" s="611" t="s">
        <v>488</v>
      </c>
      <c r="C15" s="622">
        <f>C11+C12</f>
        <v>0</v>
      </c>
      <c r="D15" s="622">
        <f aca="true" t="shared" si="2" ref="D15:M15">D11+D12</f>
        <v>0</v>
      </c>
      <c r="E15" s="622">
        <f t="shared" si="2"/>
        <v>0</v>
      </c>
      <c r="F15" s="622">
        <f t="shared" si="2"/>
        <v>0</v>
      </c>
      <c r="G15" s="622">
        <f t="shared" si="2"/>
        <v>0</v>
      </c>
      <c r="H15" s="622">
        <f t="shared" si="2"/>
        <v>0</v>
      </c>
      <c r="I15" s="622">
        <f t="shared" si="2"/>
        <v>0</v>
      </c>
      <c r="J15" s="622">
        <f t="shared" si="2"/>
        <v>0</v>
      </c>
      <c r="K15" s="622">
        <f t="shared" si="2"/>
        <v>0</v>
      </c>
      <c r="L15" s="619">
        <f t="shared" si="1"/>
        <v>0</v>
      </c>
      <c r="M15" s="622">
        <f t="shared" si="2"/>
        <v>0</v>
      </c>
    </row>
    <row r="16" spans="1:13" ht="11.25">
      <c r="A16" s="616" t="s">
        <v>489</v>
      </c>
      <c r="B16" s="623" t="s">
        <v>490</v>
      </c>
      <c r="C16" s="624"/>
      <c r="D16" s="625"/>
      <c r="E16" s="625"/>
      <c r="F16" s="625"/>
      <c r="G16" s="625"/>
      <c r="H16" s="626"/>
      <c r="I16" s="627">
        <f>+'справка №1-БАЛАНС'!G31</f>
        <v>0</v>
      </c>
      <c r="J16" s="628">
        <v>-1</v>
      </c>
      <c r="K16" s="618"/>
      <c r="L16" s="619">
        <f t="shared" si="1"/>
        <v>-1</v>
      </c>
      <c r="M16" s="618"/>
    </row>
    <row r="17" spans="1:13" ht="11.25">
      <c r="A17" s="621" t="s">
        <v>491</v>
      </c>
      <c r="B17" s="613" t="s">
        <v>492</v>
      </c>
      <c r="C17" s="629">
        <f>C18+C19</f>
        <v>0</v>
      </c>
      <c r="D17" s="629">
        <f aca="true" t="shared" si="3" ref="D17:K17">D18+D19</f>
        <v>0</v>
      </c>
      <c r="E17" s="629">
        <f t="shared" si="3"/>
        <v>0</v>
      </c>
      <c r="F17" s="629">
        <f t="shared" si="3"/>
        <v>0</v>
      </c>
      <c r="G17" s="629">
        <f t="shared" si="3"/>
        <v>0</v>
      </c>
      <c r="H17" s="629">
        <f t="shared" si="3"/>
        <v>0</v>
      </c>
      <c r="I17" s="629">
        <f t="shared" si="3"/>
        <v>0</v>
      </c>
      <c r="J17" s="629">
        <f>J18+J19</f>
        <v>0</v>
      </c>
      <c r="K17" s="629">
        <f t="shared" si="3"/>
        <v>0</v>
      </c>
      <c r="L17" s="619">
        <f t="shared" si="1"/>
        <v>0</v>
      </c>
      <c r="M17" s="629">
        <f>M18+M19</f>
        <v>0</v>
      </c>
    </row>
    <row r="18" spans="1:13" ht="11.25">
      <c r="A18" s="630" t="s">
        <v>493</v>
      </c>
      <c r="B18" s="631" t="s">
        <v>494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9">
        <f t="shared" si="1"/>
        <v>0</v>
      </c>
      <c r="M18" s="618"/>
    </row>
    <row r="19" spans="1:13" ht="11.25">
      <c r="A19" s="630" t="s">
        <v>495</v>
      </c>
      <c r="B19" s="631" t="s">
        <v>496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9">
        <f t="shared" si="1"/>
        <v>0</v>
      </c>
      <c r="M19" s="618"/>
    </row>
    <row r="20" spans="1:13" ht="11.25">
      <c r="A20" s="621" t="s">
        <v>497</v>
      </c>
      <c r="B20" s="613" t="s">
        <v>498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9">
        <f t="shared" si="1"/>
        <v>0</v>
      </c>
      <c r="M20" s="618"/>
    </row>
    <row r="21" spans="1:13" ht="22.5">
      <c r="A21" s="621" t="s">
        <v>499</v>
      </c>
      <c r="B21" s="613" t="s">
        <v>500</v>
      </c>
      <c r="C21" s="620">
        <f>C22-C23</f>
        <v>0</v>
      </c>
      <c r="D21" s="620">
        <f aca="true" t="shared" si="4" ref="D21:M21">D22-D23</f>
        <v>0</v>
      </c>
      <c r="E21" s="620">
        <f t="shared" si="4"/>
        <v>0</v>
      </c>
      <c r="F21" s="620">
        <f t="shared" si="4"/>
        <v>0</v>
      </c>
      <c r="G21" s="620">
        <f t="shared" si="4"/>
        <v>0</v>
      </c>
      <c r="H21" s="620">
        <f t="shared" si="4"/>
        <v>0</v>
      </c>
      <c r="I21" s="620">
        <f t="shared" si="4"/>
        <v>0</v>
      </c>
      <c r="J21" s="620">
        <f t="shared" si="4"/>
        <v>0</v>
      </c>
      <c r="K21" s="620">
        <f t="shared" si="4"/>
        <v>0</v>
      </c>
      <c r="L21" s="619">
        <f t="shared" si="1"/>
        <v>0</v>
      </c>
      <c r="M21" s="620">
        <f t="shared" si="4"/>
        <v>0</v>
      </c>
    </row>
    <row r="22" spans="1:13" ht="11.25">
      <c r="A22" s="621" t="s">
        <v>501</v>
      </c>
      <c r="B22" s="613" t="s">
        <v>502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19">
        <f t="shared" si="1"/>
        <v>0</v>
      </c>
      <c r="M22" s="632"/>
    </row>
    <row r="23" spans="1:13" ht="11.25">
      <c r="A23" s="621" t="s">
        <v>503</v>
      </c>
      <c r="B23" s="613" t="s">
        <v>504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19">
        <f t="shared" si="1"/>
        <v>0</v>
      </c>
      <c r="M23" s="632"/>
    </row>
    <row r="24" spans="1:13" ht="22.5">
      <c r="A24" s="621" t="s">
        <v>505</v>
      </c>
      <c r="B24" s="613" t="s">
        <v>506</v>
      </c>
      <c r="C24" s="620">
        <f>C25-C26</f>
        <v>0</v>
      </c>
      <c r="D24" s="620">
        <f aca="true" t="shared" si="5" ref="D24:M24">D25-D26</f>
        <v>0</v>
      </c>
      <c r="E24" s="620">
        <f t="shared" si="5"/>
        <v>0</v>
      </c>
      <c r="F24" s="620">
        <f t="shared" si="5"/>
        <v>0</v>
      </c>
      <c r="G24" s="620">
        <f t="shared" si="5"/>
        <v>0</v>
      </c>
      <c r="H24" s="620">
        <f t="shared" si="5"/>
        <v>0</v>
      </c>
      <c r="I24" s="620">
        <f t="shared" si="5"/>
        <v>0</v>
      </c>
      <c r="J24" s="620">
        <f t="shared" si="5"/>
        <v>0</v>
      </c>
      <c r="K24" s="620">
        <f t="shared" si="5"/>
        <v>0</v>
      </c>
      <c r="L24" s="619">
        <f t="shared" si="1"/>
        <v>0</v>
      </c>
      <c r="M24" s="620">
        <f t="shared" si="5"/>
        <v>0</v>
      </c>
    </row>
    <row r="25" spans="1:13" ht="11.25">
      <c r="A25" s="621" t="s">
        <v>501</v>
      </c>
      <c r="B25" s="613" t="s">
        <v>507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19">
        <f t="shared" si="1"/>
        <v>0</v>
      </c>
      <c r="M25" s="632"/>
    </row>
    <row r="26" spans="1:13" ht="11.25">
      <c r="A26" s="621" t="s">
        <v>503</v>
      </c>
      <c r="B26" s="613" t="s">
        <v>508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19">
        <f t="shared" si="1"/>
        <v>0</v>
      </c>
      <c r="M26" s="632"/>
    </row>
    <row r="27" spans="1:13" ht="11.25">
      <c r="A27" s="621" t="s">
        <v>509</v>
      </c>
      <c r="B27" s="613" t="s">
        <v>510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9">
        <f t="shared" si="1"/>
        <v>0</v>
      </c>
      <c r="M27" s="618"/>
    </row>
    <row r="28" spans="1:13" ht="11.25">
      <c r="A28" s="621" t="s">
        <v>511</v>
      </c>
      <c r="B28" s="613" t="s">
        <v>512</v>
      </c>
      <c r="C28" s="618">
        <v>500</v>
      </c>
      <c r="D28" s="618"/>
      <c r="E28" s="618"/>
      <c r="F28" s="618"/>
      <c r="G28" s="618"/>
      <c r="H28" s="618"/>
      <c r="I28" s="618"/>
      <c r="J28" s="618"/>
      <c r="K28" s="618"/>
      <c r="L28" s="619">
        <f t="shared" si="1"/>
        <v>500</v>
      </c>
      <c r="M28" s="618"/>
    </row>
    <row r="29" spans="1:13" ht="11.25">
      <c r="A29" s="616" t="s">
        <v>513</v>
      </c>
      <c r="B29" s="611" t="s">
        <v>514</v>
      </c>
      <c r="C29" s="620">
        <f>C17+C20+C21+C24+C28+C27+C15+C16</f>
        <v>500</v>
      </c>
      <c r="D29" s="620">
        <f aca="true" t="shared" si="6" ref="D29:M29">D17+D20+D21+D24+D28+D27+D15+D16</f>
        <v>0</v>
      </c>
      <c r="E29" s="620">
        <f t="shared" si="6"/>
        <v>0</v>
      </c>
      <c r="F29" s="620">
        <f t="shared" si="6"/>
        <v>0</v>
      </c>
      <c r="G29" s="620">
        <f t="shared" si="6"/>
        <v>0</v>
      </c>
      <c r="H29" s="620">
        <f t="shared" si="6"/>
        <v>0</v>
      </c>
      <c r="I29" s="620">
        <f t="shared" si="6"/>
        <v>0</v>
      </c>
      <c r="J29" s="620">
        <f t="shared" si="6"/>
        <v>-1</v>
      </c>
      <c r="K29" s="620">
        <f t="shared" si="6"/>
        <v>0</v>
      </c>
      <c r="L29" s="619">
        <f t="shared" si="1"/>
        <v>499</v>
      </c>
      <c r="M29" s="620">
        <f t="shared" si="6"/>
        <v>0</v>
      </c>
    </row>
    <row r="30" spans="1:13" ht="22.5">
      <c r="A30" s="621" t="s">
        <v>515</v>
      </c>
      <c r="B30" s="613" t="s">
        <v>516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9">
        <f t="shared" si="1"/>
        <v>0</v>
      </c>
      <c r="M30" s="618"/>
    </row>
    <row r="31" spans="1:13" ht="22.5">
      <c r="A31" s="621" t="s">
        <v>517</v>
      </c>
      <c r="B31" s="613" t="s">
        <v>518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9">
        <f t="shared" si="1"/>
        <v>0</v>
      </c>
      <c r="M31" s="618"/>
    </row>
    <row r="32" spans="1:13" ht="21">
      <c r="A32" s="616" t="s">
        <v>519</v>
      </c>
      <c r="B32" s="611" t="s">
        <v>520</v>
      </c>
      <c r="C32" s="620">
        <f aca="true" t="shared" si="7" ref="C32:K32">C29+C30+C31</f>
        <v>500</v>
      </c>
      <c r="D32" s="620">
        <f t="shared" si="7"/>
        <v>0</v>
      </c>
      <c r="E32" s="620">
        <f t="shared" si="7"/>
        <v>0</v>
      </c>
      <c r="F32" s="620">
        <f t="shared" si="7"/>
        <v>0</v>
      </c>
      <c r="G32" s="620">
        <f t="shared" si="7"/>
        <v>0</v>
      </c>
      <c r="H32" s="620">
        <f t="shared" si="7"/>
        <v>0</v>
      </c>
      <c r="I32" s="620">
        <f t="shared" si="7"/>
        <v>0</v>
      </c>
      <c r="J32" s="620">
        <f t="shared" si="7"/>
        <v>-1</v>
      </c>
      <c r="K32" s="620">
        <f t="shared" si="7"/>
        <v>0</v>
      </c>
      <c r="L32" s="619">
        <f t="shared" si="1"/>
        <v>499</v>
      </c>
      <c r="M32" s="620">
        <f>M29+M30+M31</f>
        <v>0</v>
      </c>
    </row>
    <row r="33" spans="1:13" ht="11.25">
      <c r="A33" s="640" t="s">
        <v>860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33"/>
      <c r="L33" s="634"/>
      <c r="M33" s="634"/>
    </row>
    <row r="34" spans="1:13" ht="11.25">
      <c r="A34" s="635"/>
      <c r="B34" s="636"/>
      <c r="C34" s="633"/>
      <c r="D34" s="633"/>
      <c r="E34" s="633"/>
      <c r="F34" s="633"/>
      <c r="G34" s="633"/>
      <c r="H34" s="633"/>
      <c r="I34" s="633"/>
      <c r="J34" s="633"/>
      <c r="K34" s="633"/>
      <c r="L34" s="634"/>
      <c r="M34" s="634"/>
    </row>
    <row r="35" spans="1:13" ht="11.25">
      <c r="A35" s="635"/>
      <c r="B35" s="636"/>
      <c r="C35" s="633"/>
      <c r="D35" s="633"/>
      <c r="E35" s="633"/>
      <c r="F35" s="633"/>
      <c r="G35" s="633"/>
      <c r="H35" s="633"/>
      <c r="I35" s="633"/>
      <c r="J35" s="633"/>
      <c r="K35" s="633"/>
      <c r="L35" s="634"/>
      <c r="M35" s="634"/>
    </row>
    <row r="36" spans="1:13" ht="11.25">
      <c r="A36" s="637" t="s">
        <v>880</v>
      </c>
      <c r="B36" s="671" t="s">
        <v>521</v>
      </c>
      <c r="C36" s="671"/>
      <c r="D36" s="671"/>
      <c r="E36" s="671"/>
      <c r="F36" s="639" t="s">
        <v>873</v>
      </c>
      <c r="G36" s="639"/>
      <c r="H36" s="639"/>
      <c r="I36" s="638" t="s">
        <v>855</v>
      </c>
      <c r="J36" s="638"/>
      <c r="K36" s="638"/>
      <c r="L36" s="671" t="s">
        <v>869</v>
      </c>
      <c r="M36" s="671"/>
    </row>
  </sheetData>
  <mergeCells count="10">
    <mergeCell ref="B36:C36"/>
    <mergeCell ref="L36:M36"/>
    <mergeCell ref="B5:E5"/>
    <mergeCell ref="A33:J33"/>
    <mergeCell ref="D36:E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75" right="0.18" top="0.43" bottom="0.46" header="0.34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80" t="s">
        <v>383</v>
      </c>
      <c r="B2" s="681"/>
      <c r="C2" s="682" t="str">
        <f>'справка №1-БАЛАНС'!E3</f>
        <v>"ПРОПЪРТИС КЕПИТАЛ ИНВЕСТМЪНТС" АДСИЦ</v>
      </c>
      <c r="D2" s="682"/>
      <c r="E2" s="682"/>
      <c r="F2" s="682"/>
      <c r="G2" s="682"/>
      <c r="H2" s="68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80" t="s">
        <v>5</v>
      </c>
      <c r="B3" s="681"/>
      <c r="C3" s="683" t="str">
        <f>'справка №1-БАЛАНС'!E5</f>
        <v>01.01.2008 - 30.06.2008 г.</v>
      </c>
      <c r="D3" s="683"/>
      <c r="E3" s="683"/>
      <c r="F3" s="485"/>
      <c r="G3" s="485"/>
      <c r="H3" s="485"/>
      <c r="I3" s="485"/>
      <c r="J3" s="485"/>
      <c r="K3" s="485"/>
      <c r="L3" s="485"/>
      <c r="M3" s="641" t="s">
        <v>4</v>
      </c>
      <c r="N3" s="64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42" t="s">
        <v>463</v>
      </c>
      <c r="B5" s="643"/>
      <c r="C5" s="67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78" t="s">
        <v>529</v>
      </c>
      <c r="R5" s="678" t="s">
        <v>530</v>
      </c>
    </row>
    <row r="6" spans="1:18" s="100" customFormat="1" ht="48">
      <c r="A6" s="644"/>
      <c r="B6" s="672"/>
      <c r="C6" s="67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79"/>
      <c r="R6" s="67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75" t="s">
        <v>873</v>
      </c>
      <c r="L44" s="675"/>
      <c r="M44" s="675"/>
      <c r="N44" s="675"/>
      <c r="O44" s="676" t="s">
        <v>867</v>
      </c>
      <c r="P44" s="677"/>
      <c r="Q44" s="677"/>
      <c r="R44" s="6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2" sqref="A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87" t="s">
        <v>609</v>
      </c>
      <c r="B1" s="687"/>
      <c r="C1" s="687"/>
      <c r="D1" s="687"/>
      <c r="E1" s="68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90" t="str">
        <f>'справка №1-БАЛАНС'!E3</f>
        <v>"ПРОПЪРТИС КЕПИТАЛ ИНВЕСТМЪНТС" АДСИЦ</v>
      </c>
      <c r="C3" s="691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88" t="str">
        <f>'справка №1-БАЛАНС'!E5</f>
        <v>01.01.2008 - 30.06.2008 г.</v>
      </c>
      <c r="C4" s="68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750</v>
      </c>
      <c r="D29" s="108">
        <v>750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750</v>
      </c>
      <c r="D43" s="104">
        <f>D24+D28+D29+D31+D30+D32+D33+D38</f>
        <v>750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750</v>
      </c>
      <c r="D44" s="103">
        <f>D43+D21+D19+D9</f>
        <v>750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</v>
      </c>
      <c r="D64" s="108"/>
      <c r="E64" s="119">
        <f t="shared" si="1"/>
        <v>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</v>
      </c>
      <c r="D66" s="103">
        <f>D52+D56+D61+D62+D63+D64</f>
        <v>0</v>
      </c>
      <c r="E66" s="119">
        <f t="shared" si="1"/>
        <v>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7</v>
      </c>
      <c r="D97" s="104">
        <f>D96+D68+D66</f>
        <v>1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86" t="s">
        <v>780</v>
      </c>
      <c r="B107" s="686"/>
      <c r="C107" s="686"/>
      <c r="D107" s="686"/>
      <c r="E107" s="686"/>
      <c r="F107" s="68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85" t="s">
        <v>882</v>
      </c>
      <c r="B109" s="685"/>
      <c r="C109" s="685" t="s">
        <v>875</v>
      </c>
      <c r="D109" s="685"/>
      <c r="E109" s="685"/>
      <c r="F109" s="68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84" t="s">
        <v>868</v>
      </c>
      <c r="D111" s="684"/>
      <c r="E111" s="684"/>
      <c r="F111" s="68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92" t="str">
        <f>'справка №1-БАЛАНС'!E3</f>
        <v>"ПРОПЪРТИС КЕПИТАЛ ИНВЕСТМЪНТС" АДСИЦ</v>
      </c>
      <c r="C4" s="692"/>
      <c r="D4" s="692"/>
      <c r="E4" s="692"/>
      <c r="F4" s="692"/>
      <c r="G4" s="698" t="s">
        <v>2</v>
      </c>
      <c r="H4" s="698"/>
      <c r="I4" s="500">
        <f>'справка №1-БАЛАНС'!H3</f>
        <v>148108289</v>
      </c>
    </row>
    <row r="5" spans="1:9" ht="15">
      <c r="A5" s="501" t="s">
        <v>5</v>
      </c>
      <c r="B5" s="693" t="str">
        <f>'справка №1-БАЛАНС'!E5</f>
        <v>01.01.2008 - 30.06.2008 г.</v>
      </c>
      <c r="C5" s="693"/>
      <c r="D5" s="693"/>
      <c r="E5" s="693"/>
      <c r="F5" s="693"/>
      <c r="G5" s="696" t="s">
        <v>4</v>
      </c>
      <c r="H5" s="69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95" t="s">
        <v>819</v>
      </c>
      <c r="C30" s="695"/>
      <c r="D30" s="459"/>
      <c r="E30" s="694"/>
      <c r="F30" s="694"/>
      <c r="G30" s="694"/>
      <c r="H30" s="420" t="s">
        <v>781</v>
      </c>
      <c r="I30" s="694"/>
      <c r="J30" s="694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99" t="str">
        <f>'справка №1-БАЛАНС'!E3</f>
        <v>"ПРОПЪРТИС КЕПИТАЛ ИНВЕСТМЪНТС" АДСИЦ</v>
      </c>
      <c r="C5" s="699"/>
      <c r="D5" s="699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700" t="str">
        <f>'справка №1-БАЛАНС'!E5</f>
        <v>01.01.2008 - 30.06.2008 г.</v>
      </c>
      <c r="C6" s="70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701" t="s">
        <v>876</v>
      </c>
      <c r="D151" s="701"/>
      <c r="E151" s="701"/>
      <c r="F151" s="70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701" t="s">
        <v>870</v>
      </c>
      <c r="D153" s="701"/>
      <c r="E153" s="701"/>
      <c r="F153" s="70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Darin Simeonov</cp:lastModifiedBy>
  <cp:lastPrinted>2008-07-16T13:24:11Z</cp:lastPrinted>
  <dcterms:created xsi:type="dcterms:W3CDTF">2000-06-29T12:02:40Z</dcterms:created>
  <dcterms:modified xsi:type="dcterms:W3CDTF">2008-07-22T08:21:16Z</dcterms:modified>
  <cp:category/>
  <cp:version/>
  <cp:contentType/>
  <cp:contentStatus/>
</cp:coreProperties>
</file>