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15" windowWidth="11295" windowHeight="6630" activeTab="3"/>
  </bookViews>
  <sheets>
    <sheet name="Бал" sheetId="1" r:id="rId1"/>
    <sheet name="ОПР" sheetId="2" r:id="rId2"/>
    <sheet name="Пар.поток" sheetId="3" r:id="rId3"/>
    <sheet name="Капитал" sheetId="4" r:id="rId4"/>
    <sheet name="-" sheetId="5" r:id="rId5"/>
  </sheets>
  <definedNames>
    <definedName name="_xlnm.Print_Area" localSheetId="0">'Бал'!$A$2:$E$62</definedName>
  </definedNames>
  <calcPr fullCalcOnLoad="1"/>
</workbook>
</file>

<file path=xl/sharedStrings.xml><?xml version="1.0" encoding="utf-8"?>
<sst xmlns="http://schemas.openxmlformats.org/spreadsheetml/2006/main" count="185" uniqueCount="159">
  <si>
    <t>Общо текущи активи:</t>
  </si>
  <si>
    <t>Общо текущи пасиви:</t>
  </si>
  <si>
    <t>КАПИТАЛ</t>
  </si>
  <si>
    <t>Резерви</t>
  </si>
  <si>
    <t>Общо капитал:</t>
  </si>
  <si>
    <t>Изпълнителен директор:</t>
  </si>
  <si>
    <t>Съставител:</t>
  </si>
  <si>
    <t>Други</t>
  </si>
  <si>
    <t>Общо</t>
  </si>
  <si>
    <t xml:space="preserve">Приходи 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</si>
  <si>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</si>
  <si>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</si>
  <si>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</si>
  <si>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</si>
  <si>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</si>
  <si>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ОБЩО АКТИВИ</t>
  </si>
  <si>
    <t>ОБЩО СОБСТВЕН КАПИТАЛ И ПАСИВИ</t>
  </si>
  <si>
    <t>Разходи за външни услуги</t>
  </si>
  <si>
    <t>Показатели</t>
  </si>
  <si>
    <t>Дялов</t>
  </si>
  <si>
    <t>капитал</t>
  </si>
  <si>
    <t>Резерв от</t>
  </si>
  <si>
    <t>последващи</t>
  </si>
  <si>
    <t>оценки на</t>
  </si>
  <si>
    <t xml:space="preserve">активи и </t>
  </si>
  <si>
    <t>пасиви</t>
  </si>
  <si>
    <t xml:space="preserve">Общи </t>
  </si>
  <si>
    <t>резерви</t>
  </si>
  <si>
    <t>Натрупана</t>
  </si>
  <si>
    <t>Финансови приходи/ разходи</t>
  </si>
  <si>
    <t xml:space="preserve">Резултат (печалба) от оперативна дейност </t>
  </si>
  <si>
    <t>Парични потоци от оперативна дейност</t>
  </si>
  <si>
    <t>Входящи потоци</t>
  </si>
  <si>
    <t>Изходящи потоци</t>
  </si>
  <si>
    <t>Парични плащания на доставчици</t>
  </si>
  <si>
    <t>Парични плащания на персонал</t>
  </si>
  <si>
    <t>Парични потоци от инвестиционна дейност</t>
  </si>
  <si>
    <t>Ефект на курсовите разлики върху паричните наличности</t>
  </si>
  <si>
    <t>Парични потоци от финансова дейност</t>
  </si>
  <si>
    <t>Нетно увеличение на паричните средства и еквиваленти</t>
  </si>
  <si>
    <t>(в хиляди левове)</t>
  </si>
  <si>
    <t>Имоти, машини, съоръжения и оборудване</t>
  </si>
  <si>
    <t>Търговски и други вземания</t>
  </si>
  <si>
    <t>АКТИВИ</t>
  </si>
  <si>
    <t>Задължения към доставчици и други</t>
  </si>
  <si>
    <t>Пари и парични еквиваленти</t>
  </si>
  <si>
    <t>Акционерен капитал</t>
  </si>
  <si>
    <t>ПАСИВИ</t>
  </si>
  <si>
    <t>краткосрочни задължения</t>
  </si>
  <si>
    <t>ОБЩО ПАСИВИ</t>
  </si>
  <si>
    <t>(в хил.левове)</t>
  </si>
  <si>
    <t>Нетекущи активи</t>
  </si>
  <si>
    <t>Текущи активи</t>
  </si>
  <si>
    <t>Финансов резултат от минали периоди</t>
  </si>
  <si>
    <t>Финансов резултат от текущия период</t>
  </si>
  <si>
    <t>ЗА ПРОМЕНИТЕ В СОБСТВЕНИЯ КАПИТАЛ</t>
  </si>
  <si>
    <t>Раздели и балансови пера</t>
  </si>
  <si>
    <t>Текущи пасиви</t>
  </si>
  <si>
    <t xml:space="preserve">Отчетна стойност на продадени стоки и материали  </t>
  </si>
  <si>
    <t>Промени в наличностите на готовата продукция, незав.производство</t>
  </si>
  <si>
    <t>Балансова  печалба (загуба) преди облагане с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</si>
  <si>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</si>
  <si>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</si>
  <si>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</si>
  <si>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 дейност</t>
  </si>
  <si>
    <t>Премии</t>
  </si>
  <si>
    <t>от</t>
  </si>
  <si>
    <t>емисии</t>
  </si>
  <si>
    <t>Парични средства, получени от клиенти</t>
  </si>
  <si>
    <t>Разчети по отсрочени данъчни активи</t>
  </si>
  <si>
    <t>Нематериални активи</t>
  </si>
  <si>
    <t>Търговска репутация</t>
  </si>
  <si>
    <t>Материални запаси</t>
  </si>
  <si>
    <t>В т.ч. Капитал на малцинственото участие</t>
  </si>
  <si>
    <t>Нетекущи пасиви</t>
  </si>
  <si>
    <t>Търговски и други задължения</t>
  </si>
  <si>
    <t>Пасиви по отсрочени данъци</t>
  </si>
  <si>
    <t>Финансирания</t>
  </si>
  <si>
    <t>Общо нетекущи пасиви:</t>
  </si>
  <si>
    <t>Приходи за бъдещи периоди</t>
  </si>
  <si>
    <t>В това число:</t>
  </si>
  <si>
    <t xml:space="preserve">КОНСОЛИДИРАН  ОТЧЕТ </t>
  </si>
  <si>
    <t xml:space="preserve">   КОНСОЛИДИРАН  ОТЧЕТ</t>
  </si>
  <si>
    <t>Общо нетекущи активи:</t>
  </si>
  <si>
    <t>ПАРИЧНИ ПОТОЦИ</t>
  </si>
  <si>
    <t xml:space="preserve">Отнасящи се към притежателите на собствен </t>
  </si>
  <si>
    <t>капитал на предприятието-майка</t>
  </si>
  <si>
    <t>собствен</t>
  </si>
  <si>
    <t>Всичко</t>
  </si>
  <si>
    <t>Малцинствено участие</t>
  </si>
  <si>
    <t>Получени дивиденти от инвестиции</t>
  </si>
  <si>
    <t>Покупка на машини, оборудванеи инвестиции</t>
  </si>
  <si>
    <t>Капитал на групата</t>
  </si>
  <si>
    <t>Инвестиции в  асоциирани и други предприятия</t>
  </si>
  <si>
    <t>Получени лихви</t>
  </si>
  <si>
    <t>Разпределение на печалбата</t>
  </si>
  <si>
    <t>в т.ч. дивиденти</t>
  </si>
  <si>
    <t xml:space="preserve">Други изменения </t>
  </si>
  <si>
    <t>Печалба/загуба от обичайна дейност</t>
  </si>
  <si>
    <t>Печалба/загуба за малцинственото участие</t>
  </si>
  <si>
    <t>Печалба/загуба за групата</t>
  </si>
  <si>
    <t>Нефинансови разходи за бъдещи периоди</t>
  </si>
  <si>
    <t>за паричния поток, изготвен по прекия метод</t>
  </si>
  <si>
    <t>Краткосрочни данъчни и осигурителни задължения</t>
  </si>
  <si>
    <t>(по метода "Същност на разходите")</t>
  </si>
  <si>
    <t>Всеобхватен доход</t>
  </si>
  <si>
    <t>КОНСОЛИДИРАН ОТЧЕТ ЗА ФИНАНСОВОТО СЪСТОЯНИЕ</t>
  </si>
  <si>
    <t>(КОНСОЛИДИРАН  СЧЕТОВОДЕН  БАЛАНС)</t>
  </si>
  <si>
    <t xml:space="preserve">                                                          КОНСОЛИДИРАН ОТЧЕТ ЗА ВСЕОБХВАТНИЯ ДОХОД                                                          </t>
  </si>
  <si>
    <t>на група ФАВОРИТ ХОЛД</t>
  </si>
  <si>
    <t>Друг всеобхватен доход</t>
  </si>
  <si>
    <t>на  група ФАВОРИТ ХОЛД</t>
  </si>
  <si>
    <t xml:space="preserve">на група ФАВОРИТ ХОЛД </t>
  </si>
  <si>
    <t>НА ГРУПА ФАВОРИТ ХОЛД</t>
  </si>
  <si>
    <t>Платени лихви и банкови такси</t>
  </si>
  <si>
    <t>Извънредни приходи/разходи</t>
  </si>
  <si>
    <t>Разходи за данъци</t>
  </si>
  <si>
    <t>Постъпления от заеми</t>
  </si>
  <si>
    <t>Изплатени дивиденти</t>
  </si>
  <si>
    <t>Нетна печалба /загуба за периода</t>
  </si>
  <si>
    <t xml:space="preserve">         други</t>
  </si>
  <si>
    <t>Парични наличности и еквиваленти към края на отчетния период</t>
  </si>
  <si>
    <t>Общо входящи потоци:</t>
  </si>
  <si>
    <t>Общо изходящи потоци:</t>
  </si>
  <si>
    <t xml:space="preserve">                                          (Даниел Ризов)</t>
  </si>
  <si>
    <t>Разходи за бъдещи периоди</t>
  </si>
  <si>
    <t>Покриване на загуби</t>
  </si>
  <si>
    <t>Последващи оценки на ДМА</t>
  </si>
  <si>
    <t>Парични наличности и еквиваленти в началото на годината</t>
  </si>
  <si>
    <t>Инвестиционни имоти</t>
  </si>
  <si>
    <t>Финансови активи</t>
  </si>
  <si>
    <t>Други текущи пасиви</t>
  </si>
  <si>
    <t>Платени задължения по лизингови договори</t>
  </si>
  <si>
    <t xml:space="preserve"> </t>
  </si>
  <si>
    <t xml:space="preserve">                     (Валентина Тодорова)</t>
  </si>
  <si>
    <t>Спец.</t>
  </si>
  <si>
    <t>печалба/</t>
  </si>
  <si>
    <t>загуба</t>
  </si>
  <si>
    <t xml:space="preserve">Платени корпоративни данъци </t>
  </si>
  <si>
    <t>Предоставени заеми</t>
  </si>
  <si>
    <t>Получени лихви по предоставени заеми</t>
  </si>
  <si>
    <t xml:space="preserve">Покупка на инвестиции </t>
  </si>
  <si>
    <t xml:space="preserve">Постъпления от продажба  на инвестиции </t>
  </si>
  <si>
    <t>Платени заеми</t>
  </si>
  <si>
    <t>Платени лихви, такси  и комисионни по заеми с инвестиц.предназначение</t>
  </si>
  <si>
    <t>Други постъпления/плащания от финансова дейност</t>
  </si>
  <si>
    <t>Постъпления от емитиране на ценни книжа</t>
  </si>
  <si>
    <t>Салдо 30.09.2018 г.</t>
  </si>
  <si>
    <t>Получени лихви, такси  и комисионни по заеми с инвестиц.предназначение</t>
  </si>
  <si>
    <t>Възстановени данъци без корпоративен данък</t>
  </si>
  <si>
    <t>Платени данъци без корпоративен данък</t>
  </si>
  <si>
    <t>Други плащания от оперативна дейност</t>
  </si>
  <si>
    <t>Постъпления от продажба на машини и оборудване (земи, сгради)</t>
  </si>
  <si>
    <t>Други постъпления от финансова дейност</t>
  </si>
  <si>
    <t>Други плащания от финансова дейност</t>
  </si>
  <si>
    <t>Салдо 31.12.2018 г.</t>
  </si>
  <si>
    <t>Дата: 15.11.2019 г.</t>
  </si>
  <si>
    <t>към 30.09.2019 год.</t>
  </si>
  <si>
    <t>за периода от 01.01.2019 год. до 30.09.2019 год.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</si>
</sst>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\(#,##0\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164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 horizontal="right"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horizontal="right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horizontal="right"/>
    </xf>
    <xf numFmtId="0" fontId="12" fillId="0" borderId="15" xfId="0" applyFont="1" applyBorder="1" applyAlignment="1">
      <alignment wrapText="1"/>
    </xf>
    <xf numFmtId="0" fontId="12" fillId="0" borderId="16" xfId="0" applyFont="1" applyBorder="1" applyAlignment="1">
      <alignment horizontal="right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 horizontal="right"/>
    </xf>
    <xf numFmtId="0" fontId="12" fillId="0" borderId="17" xfId="0" applyFont="1" applyFill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 horizontal="right"/>
    </xf>
    <xf numFmtId="0" fontId="13" fillId="0" borderId="0" xfId="0" applyFont="1" applyAlignment="1">
      <alignment/>
    </xf>
    <xf numFmtId="0" fontId="14" fillId="33" borderId="0" xfId="0" applyFont="1" applyFill="1" applyBorder="1" applyAlignment="1">
      <alignment/>
    </xf>
    <xf numFmtId="0" fontId="15" fillId="33" borderId="21" xfId="0" applyFont="1" applyFill="1" applyBorder="1" applyAlignment="1">
      <alignment/>
    </xf>
    <xf numFmtId="0" fontId="15" fillId="33" borderId="22" xfId="0" applyFont="1" applyFill="1" applyBorder="1" applyAlignment="1">
      <alignment/>
    </xf>
    <xf numFmtId="0" fontId="14" fillId="33" borderId="15" xfId="0" applyFont="1" applyFill="1" applyBorder="1" applyAlignment="1">
      <alignment horizontal="center"/>
    </xf>
    <xf numFmtId="0" fontId="15" fillId="33" borderId="23" xfId="0" applyFont="1" applyFill="1" applyBorder="1" applyAlignment="1">
      <alignment/>
    </xf>
    <xf numFmtId="0" fontId="15" fillId="33" borderId="13" xfId="0" applyFont="1" applyFill="1" applyBorder="1" applyAlignment="1">
      <alignment/>
    </xf>
    <xf numFmtId="0" fontId="14" fillId="33" borderId="24" xfId="0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14" fillId="33" borderId="25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16" fillId="33" borderId="15" xfId="0" applyFont="1" applyFill="1" applyBorder="1" applyAlignment="1">
      <alignment/>
    </xf>
    <xf numFmtId="0" fontId="15" fillId="33" borderId="13" xfId="0" applyNumberFormat="1" applyFont="1" applyFill="1" applyBorder="1" applyAlignment="1">
      <alignment horizontal="center"/>
    </xf>
    <xf numFmtId="164" fontId="0" fillId="33" borderId="13" xfId="0" applyNumberFormat="1" applyFont="1" applyFill="1" applyBorder="1" applyAlignment="1">
      <alignment/>
    </xf>
    <xf numFmtId="0" fontId="16" fillId="33" borderId="17" xfId="0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0" fontId="17" fillId="33" borderId="17" xfId="0" applyFont="1" applyFill="1" applyBorder="1" applyAlignment="1">
      <alignment horizontal="right"/>
    </xf>
    <xf numFmtId="0" fontId="17" fillId="33" borderId="10" xfId="0" applyNumberFormat="1" applyFont="1" applyFill="1" applyBorder="1" applyAlignment="1">
      <alignment horizontal="center"/>
    </xf>
    <xf numFmtId="0" fontId="16" fillId="33" borderId="13" xfId="0" applyNumberFormat="1" applyFont="1" applyFill="1" applyBorder="1" applyAlignment="1">
      <alignment horizontal="center"/>
    </xf>
    <xf numFmtId="0" fontId="16" fillId="33" borderId="22" xfId="0" applyNumberFormat="1" applyFont="1" applyFill="1" applyBorder="1" applyAlignment="1">
      <alignment horizontal="center"/>
    </xf>
    <xf numFmtId="164" fontId="0" fillId="33" borderId="22" xfId="0" applyNumberFormat="1" applyFont="1" applyFill="1" applyBorder="1" applyAlignment="1">
      <alignment/>
    </xf>
    <xf numFmtId="0" fontId="15" fillId="33" borderId="10" xfId="0" applyNumberFormat="1" applyFont="1" applyFill="1" applyBorder="1" applyAlignment="1">
      <alignment horizontal="center"/>
    </xf>
    <xf numFmtId="0" fontId="0" fillId="33" borderId="13" xfId="0" applyNumberFormat="1" applyFont="1" applyFill="1" applyBorder="1" applyAlignment="1">
      <alignment/>
    </xf>
    <xf numFmtId="164" fontId="8" fillId="33" borderId="13" xfId="0" applyNumberFormat="1" applyFont="1" applyFill="1" applyBorder="1" applyAlignment="1">
      <alignment/>
    </xf>
    <xf numFmtId="0" fontId="16" fillId="33" borderId="14" xfId="0" applyNumberFormat="1" applyFont="1" applyFill="1" applyBorder="1" applyAlignment="1">
      <alignment/>
    </xf>
    <xf numFmtId="0" fontId="16" fillId="33" borderId="10" xfId="0" applyNumberFormat="1" applyFont="1" applyFill="1" applyBorder="1" applyAlignment="1">
      <alignment/>
    </xf>
    <xf numFmtId="0" fontId="17" fillId="33" borderId="26" xfId="0" applyFont="1" applyFill="1" applyBorder="1" applyAlignment="1">
      <alignment horizontal="right"/>
    </xf>
    <xf numFmtId="0" fontId="17" fillId="33" borderId="25" xfId="0" applyFont="1" applyFill="1" applyBorder="1" applyAlignment="1">
      <alignment horizontal="right"/>
    </xf>
    <xf numFmtId="0" fontId="14" fillId="33" borderId="17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164" fontId="0" fillId="33" borderId="14" xfId="0" applyNumberFormat="1" applyFont="1" applyFill="1" applyBorder="1" applyAlignment="1">
      <alignment/>
    </xf>
    <xf numFmtId="0" fontId="16" fillId="33" borderId="27" xfId="0" applyFont="1" applyFill="1" applyBorder="1" applyAlignment="1">
      <alignment horizontal="left"/>
    </xf>
    <xf numFmtId="0" fontId="16" fillId="33" borderId="24" xfId="0" applyFont="1" applyFill="1" applyBorder="1" applyAlignment="1">
      <alignment horizontal="left"/>
    </xf>
    <xf numFmtId="0" fontId="16" fillId="33" borderId="26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16" fillId="33" borderId="19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164" fontId="0" fillId="33" borderId="28" xfId="0" applyNumberFormat="1" applyFont="1" applyFill="1" applyBorder="1" applyAlignment="1">
      <alignment/>
    </xf>
    <xf numFmtId="0" fontId="16" fillId="33" borderId="15" xfId="0" applyFont="1" applyFill="1" applyBorder="1" applyAlignment="1">
      <alignment/>
    </xf>
    <xf numFmtId="0" fontId="15" fillId="33" borderId="23" xfId="0" applyNumberFormat="1" applyFont="1" applyFill="1" applyBorder="1" applyAlignment="1">
      <alignment horizontal="center"/>
    </xf>
    <xf numFmtId="164" fontId="0" fillId="33" borderId="23" xfId="0" applyNumberFormat="1" applyFont="1" applyFill="1" applyBorder="1" applyAlignment="1">
      <alignment/>
    </xf>
    <xf numFmtId="0" fontId="16" fillId="33" borderId="17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14" fillId="33" borderId="29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164" fontId="8" fillId="33" borderId="30" xfId="0" applyNumberFormat="1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left" wrapText="1"/>
    </xf>
    <xf numFmtId="0" fontId="13" fillId="33" borderId="0" xfId="0" applyFont="1" applyFill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10" xfId="0" applyFont="1" applyBorder="1" applyAlignment="1">
      <alignment/>
    </xf>
    <xf numFmtId="0" fontId="8" fillId="0" borderId="15" xfId="0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8" fillId="0" borderId="18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7" xfId="0" applyFont="1" applyFill="1" applyBorder="1" applyAlignment="1">
      <alignment horizontal="left"/>
    </xf>
    <xf numFmtId="164" fontId="8" fillId="0" borderId="18" xfId="0" applyNumberFormat="1" applyFont="1" applyBorder="1" applyAlignment="1">
      <alignment horizontal="right"/>
    </xf>
    <xf numFmtId="0" fontId="8" fillId="0" borderId="17" xfId="0" applyFont="1" applyFill="1" applyBorder="1" applyAlignment="1">
      <alignment/>
    </xf>
    <xf numFmtId="0" fontId="8" fillId="0" borderId="31" xfId="0" applyFont="1" applyFill="1" applyBorder="1" applyAlignment="1">
      <alignment horizontal="left"/>
    </xf>
    <xf numFmtId="164" fontId="8" fillId="0" borderId="32" xfId="0" applyNumberFormat="1" applyFont="1" applyBorder="1" applyAlignment="1">
      <alignment horizontal="right"/>
    </xf>
    <xf numFmtId="164" fontId="8" fillId="0" borderId="33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right"/>
    </xf>
    <xf numFmtId="0" fontId="19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164" fontId="8" fillId="0" borderId="0" xfId="0" applyNumberFormat="1" applyFont="1" applyBorder="1" applyAlignment="1">
      <alignment horizontal="right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164" fontId="21" fillId="0" borderId="1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14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wrapText="1"/>
    </xf>
    <xf numFmtId="0" fontId="8" fillId="33" borderId="0" xfId="0" applyFont="1" applyFill="1" applyAlignment="1">
      <alignment/>
    </xf>
    <xf numFmtId="0" fontId="18" fillId="33" borderId="0" xfId="0" applyFont="1" applyFill="1" applyAlignment="1">
      <alignment/>
    </xf>
    <xf numFmtId="164" fontId="20" fillId="33" borderId="10" xfId="0" applyNumberFormat="1" applyFont="1" applyFill="1" applyBorder="1" applyAlignment="1">
      <alignment/>
    </xf>
    <xf numFmtId="164" fontId="20" fillId="33" borderId="13" xfId="0" applyNumberFormat="1" applyFont="1" applyFill="1" applyBorder="1" applyAlignment="1">
      <alignment/>
    </xf>
    <xf numFmtId="164" fontId="8" fillId="33" borderId="10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32" xfId="0" applyFont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19" xfId="0" applyFont="1" applyBorder="1" applyAlignment="1">
      <alignment/>
    </xf>
    <xf numFmtId="0" fontId="0" fillId="0" borderId="17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right"/>
    </xf>
    <xf numFmtId="0" fontId="0" fillId="34" borderId="24" xfId="0" applyFont="1" applyFill="1" applyBorder="1" applyAlignment="1">
      <alignment wrapText="1"/>
    </xf>
    <xf numFmtId="0" fontId="15" fillId="34" borderId="10" xfId="0" applyFont="1" applyFill="1" applyBorder="1" applyAlignment="1">
      <alignment horizontal="center"/>
    </xf>
    <xf numFmtId="164" fontId="0" fillId="34" borderId="1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164" fontId="0" fillId="0" borderId="0" xfId="0" applyNumberFormat="1" applyFont="1" applyAlignment="1">
      <alignment/>
    </xf>
    <xf numFmtId="0" fontId="14" fillId="33" borderId="39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33" borderId="45" xfId="0" applyFont="1" applyFill="1" applyBorder="1" applyAlignment="1">
      <alignment horizontal="center"/>
    </xf>
    <xf numFmtId="0" fontId="14" fillId="33" borderId="46" xfId="0" applyFont="1" applyFill="1" applyBorder="1" applyAlignment="1">
      <alignment horizontal="center"/>
    </xf>
    <xf numFmtId="0" fontId="13" fillId="33" borderId="40" xfId="0" applyFont="1" applyFill="1" applyBorder="1" applyAlignment="1">
      <alignment horizontal="left" wrapText="1"/>
    </xf>
    <xf numFmtId="0" fontId="13" fillId="33" borderId="0" xfId="0" applyFont="1" applyFill="1" applyAlignment="1">
      <alignment horizontal="left" wrapText="1"/>
    </xf>
    <xf numFmtId="0" fontId="14" fillId="33" borderId="47" xfId="0" applyFont="1" applyFill="1" applyBorder="1" applyAlignment="1">
      <alignment horizontal="center" vertical="center"/>
    </xf>
    <xf numFmtId="0" fontId="14" fillId="33" borderId="48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8" fillId="0" borderId="49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8" fillId="0" borderId="3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1" fillId="0" borderId="52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0" fillId="0" borderId="54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0"/>
  <sheetViews>
    <sheetView zoomScalePageLayoutView="0" workbookViewId="0" topLeftCell="A10">
      <selection activeCell="E33" sqref="E33"/>
    </sheetView>
  </sheetViews>
  <sheetFormatPr defaultColWidth="9.140625" defaultRowHeight="12.75"/>
  <cols>
    <col min="1" max="1" width="55.28125" style="14" customWidth="1"/>
    <col min="2" max="2" width="4.8515625" style="14" customWidth="1"/>
    <col min="3" max="3" width="5.7109375" style="14" customWidth="1"/>
    <col min="4" max="4" width="10.57421875" style="14" customWidth="1"/>
    <col min="5" max="5" width="11.140625" style="14" customWidth="1"/>
    <col min="6" max="6" width="8.8515625" style="14" customWidth="1"/>
    <col min="7" max="8" width="9.140625" style="14" customWidth="1"/>
    <col min="9" max="9" width="9.28125" style="14" customWidth="1"/>
    <col min="10" max="16384" width="9.140625" style="14" customWidth="1"/>
  </cols>
  <sheetData>
    <row r="1" ht="6" customHeight="1"/>
    <row r="2" spans="1:5" ht="20.25" customHeight="1">
      <c r="A2" s="161" t="s">
        <v>106</v>
      </c>
      <c r="B2" s="161"/>
      <c r="C2" s="161"/>
      <c r="D2" s="161"/>
      <c r="E2" s="161"/>
    </row>
    <row r="3" spans="1:5" ht="16.5" customHeight="1">
      <c r="A3" s="162" t="s">
        <v>107</v>
      </c>
      <c r="B3" s="162"/>
      <c r="C3" s="162"/>
      <c r="D3" s="162"/>
      <c r="E3" s="162"/>
    </row>
    <row r="4" spans="1:5" ht="18">
      <c r="A4" s="162" t="s">
        <v>112</v>
      </c>
      <c r="B4" s="162"/>
      <c r="C4" s="162"/>
      <c r="D4" s="162"/>
      <c r="E4" s="162"/>
    </row>
    <row r="5" spans="1:5" ht="15.75">
      <c r="A5" s="163" t="s">
        <v>157</v>
      </c>
      <c r="B5" s="163"/>
      <c r="C5" s="163"/>
      <c r="D5" s="163"/>
      <c r="E5" s="163"/>
    </row>
    <row r="6" spans="1:5" ht="16.5" thickBot="1">
      <c r="A6" s="36"/>
      <c r="B6" s="36"/>
      <c r="C6" s="36"/>
      <c r="E6" s="152" t="s">
        <v>40</v>
      </c>
    </row>
    <row r="7" spans="1:5" ht="15.75">
      <c r="A7" s="170" t="s">
        <v>56</v>
      </c>
      <c r="B7" s="166"/>
      <c r="C7" s="167"/>
      <c r="D7" s="158">
        <v>2019</v>
      </c>
      <c r="E7" s="158">
        <v>2018</v>
      </c>
    </row>
    <row r="8" spans="1:5" ht="15.75" customHeight="1">
      <c r="A8" s="171"/>
      <c r="B8" s="37"/>
      <c r="C8" s="38"/>
      <c r="D8" s="159"/>
      <c r="E8" s="159"/>
    </row>
    <row r="9" spans="1:5" ht="15.75" customHeight="1">
      <c r="A9" s="172"/>
      <c r="B9" s="40"/>
      <c r="C9" s="41"/>
      <c r="D9" s="160"/>
      <c r="E9" s="160"/>
    </row>
    <row r="10" spans="1:5" ht="15.75">
      <c r="A10" s="42" t="s">
        <v>43</v>
      </c>
      <c r="B10" s="38"/>
      <c r="C10" s="38"/>
      <c r="D10" s="43"/>
      <c r="E10" s="43"/>
    </row>
    <row r="11" spans="1:5" ht="15.75">
      <c r="A11" s="44" t="s">
        <v>51</v>
      </c>
      <c r="B11" s="41"/>
      <c r="C11" s="41"/>
      <c r="D11" s="45"/>
      <c r="E11" s="45"/>
    </row>
    <row r="12" spans="1:5" ht="15">
      <c r="A12" s="46" t="s">
        <v>41</v>
      </c>
      <c r="B12" s="47"/>
      <c r="C12" s="47"/>
      <c r="D12" s="48">
        <v>40879</v>
      </c>
      <c r="E12" s="48">
        <v>40893</v>
      </c>
    </row>
    <row r="13" spans="1:5" ht="15">
      <c r="A13" s="46" t="s">
        <v>129</v>
      </c>
      <c r="B13" s="47"/>
      <c r="C13" s="47"/>
      <c r="D13" s="48">
        <v>130</v>
      </c>
      <c r="E13" s="48">
        <v>118</v>
      </c>
    </row>
    <row r="14" spans="1:5" ht="15">
      <c r="A14" s="49" t="s">
        <v>70</v>
      </c>
      <c r="B14" s="47"/>
      <c r="C14" s="47"/>
      <c r="D14" s="50">
        <v>158</v>
      </c>
      <c r="E14" s="50">
        <v>161</v>
      </c>
    </row>
    <row r="15" spans="1:5" ht="15">
      <c r="A15" s="49" t="s">
        <v>93</v>
      </c>
      <c r="B15" s="47"/>
      <c r="C15" s="47"/>
      <c r="D15" s="50">
        <v>347</v>
      </c>
      <c r="E15" s="50">
        <v>349</v>
      </c>
    </row>
    <row r="16" spans="1:5" ht="15">
      <c r="A16" s="49" t="s">
        <v>71</v>
      </c>
      <c r="B16" s="47"/>
      <c r="C16" s="47"/>
      <c r="D16" s="50">
        <v>7723</v>
      </c>
      <c r="E16" s="50">
        <v>5844</v>
      </c>
    </row>
    <row r="17" spans="1:5" ht="15">
      <c r="A17" s="49" t="s">
        <v>42</v>
      </c>
      <c r="B17" s="47"/>
      <c r="C17" s="47"/>
      <c r="D17" s="50">
        <v>31005</v>
      </c>
      <c r="E17" s="50">
        <v>30029</v>
      </c>
    </row>
    <row r="18" spans="1:5" ht="15">
      <c r="A18" s="49" t="s">
        <v>69</v>
      </c>
      <c r="B18" s="47"/>
      <c r="C18" s="47"/>
      <c r="D18" s="50">
        <v>226</v>
      </c>
      <c r="E18" s="50">
        <v>232</v>
      </c>
    </row>
    <row r="19" spans="1:5" ht="15">
      <c r="A19" s="49" t="s">
        <v>125</v>
      </c>
      <c r="B19" s="47"/>
      <c r="C19" s="47"/>
      <c r="D19" s="50">
        <v>10</v>
      </c>
      <c r="E19" s="50"/>
    </row>
    <row r="20" spans="1:5" ht="15">
      <c r="A20" s="51" t="s">
        <v>83</v>
      </c>
      <c r="B20" s="47"/>
      <c r="C20" s="52"/>
      <c r="D20" s="126">
        <f>SUM(D12:D19)</f>
        <v>80478</v>
      </c>
      <c r="E20" s="126">
        <f>SUM(E12:E19)</f>
        <v>77626</v>
      </c>
    </row>
    <row r="21" spans="1:5" ht="15.75">
      <c r="A21" s="42" t="s">
        <v>52</v>
      </c>
      <c r="B21" s="53"/>
      <c r="C21" s="54"/>
      <c r="D21" s="55"/>
      <c r="E21" s="50"/>
    </row>
    <row r="22" spans="1:5" ht="15">
      <c r="A22" s="49" t="s">
        <v>72</v>
      </c>
      <c r="B22" s="56"/>
      <c r="C22" s="56"/>
      <c r="D22" s="50">
        <v>16314</v>
      </c>
      <c r="E22" s="50">
        <v>17376</v>
      </c>
    </row>
    <row r="23" spans="1:5" ht="15">
      <c r="A23" s="49" t="s">
        <v>42</v>
      </c>
      <c r="B23" s="56"/>
      <c r="C23" s="47"/>
      <c r="D23" s="50">
        <v>23761</v>
      </c>
      <c r="E23" s="50">
        <v>23165</v>
      </c>
    </row>
    <row r="24" spans="1:5" ht="15">
      <c r="A24" s="49" t="s">
        <v>130</v>
      </c>
      <c r="B24" s="56"/>
      <c r="C24" s="47"/>
      <c r="D24" s="50">
        <v>4327</v>
      </c>
      <c r="E24" s="50">
        <v>7084</v>
      </c>
    </row>
    <row r="25" spans="1:5" ht="15">
      <c r="A25" s="49" t="s">
        <v>45</v>
      </c>
      <c r="B25" s="56"/>
      <c r="C25" s="47"/>
      <c r="D25" s="50">
        <v>2427</v>
      </c>
      <c r="E25" s="50">
        <v>2696</v>
      </c>
    </row>
    <row r="26" spans="1:5" ht="15">
      <c r="A26" s="49" t="s">
        <v>101</v>
      </c>
      <c r="B26" s="56"/>
      <c r="C26" s="47"/>
      <c r="D26" s="50">
        <v>197</v>
      </c>
      <c r="E26" s="50">
        <v>431</v>
      </c>
    </row>
    <row r="27" spans="1:5" ht="15">
      <c r="A27" s="51" t="s">
        <v>0</v>
      </c>
      <c r="B27" s="52"/>
      <c r="C27" s="52"/>
      <c r="D27" s="126">
        <f>D22+D23+D24+D25+D26</f>
        <v>47026</v>
      </c>
      <c r="E27" s="126">
        <f>E22+E23+E24+E25+E26</f>
        <v>50752</v>
      </c>
    </row>
    <row r="28" spans="1:5" ht="15.75">
      <c r="A28" s="39" t="s">
        <v>15</v>
      </c>
      <c r="B28" s="57"/>
      <c r="C28" s="57"/>
      <c r="D28" s="58">
        <f>D20+D27</f>
        <v>127504</v>
      </c>
      <c r="E28" s="58">
        <f>E20+E27</f>
        <v>128378</v>
      </c>
    </row>
    <row r="29" spans="1:5" ht="21" customHeight="1">
      <c r="A29" s="42" t="s">
        <v>2</v>
      </c>
      <c r="B29" s="59"/>
      <c r="C29" s="60"/>
      <c r="D29" s="50"/>
      <c r="E29" s="50"/>
    </row>
    <row r="30" spans="1:5" ht="15">
      <c r="A30" s="49" t="s">
        <v>46</v>
      </c>
      <c r="B30" s="56"/>
      <c r="C30" s="47"/>
      <c r="D30" s="50">
        <v>5924</v>
      </c>
      <c r="E30" s="50">
        <v>5907</v>
      </c>
    </row>
    <row r="31" spans="1:5" ht="15">
      <c r="A31" s="49" t="s">
        <v>3</v>
      </c>
      <c r="B31" s="56"/>
      <c r="C31" s="47"/>
      <c r="D31" s="50">
        <v>65435</v>
      </c>
      <c r="E31" s="50">
        <v>63885</v>
      </c>
    </row>
    <row r="32" spans="1:5" ht="15">
      <c r="A32" s="49" t="s">
        <v>53</v>
      </c>
      <c r="B32" s="56"/>
      <c r="C32" s="47"/>
      <c r="D32" s="50">
        <f>-2953</f>
        <v>-2953</v>
      </c>
      <c r="E32" s="50">
        <v>-346</v>
      </c>
    </row>
    <row r="33" spans="1:5" ht="15">
      <c r="A33" s="49" t="s">
        <v>54</v>
      </c>
      <c r="B33" s="56"/>
      <c r="C33" s="47"/>
      <c r="D33" s="50">
        <f>-1580</f>
        <v>-1580</v>
      </c>
      <c r="E33" s="50">
        <v>-2275</v>
      </c>
    </row>
    <row r="34" spans="1:5" ht="15">
      <c r="A34" s="51" t="s">
        <v>4</v>
      </c>
      <c r="B34" s="56"/>
      <c r="C34" s="47"/>
      <c r="D34" s="126">
        <f>D30+D31+D32+D33</f>
        <v>66826</v>
      </c>
      <c r="E34" s="126">
        <f>E30+E31+E32+E33</f>
        <v>67171</v>
      </c>
    </row>
    <row r="35" spans="1:5" ht="15">
      <c r="A35" s="61" t="s">
        <v>73</v>
      </c>
      <c r="B35" s="56"/>
      <c r="C35" s="56"/>
      <c r="D35" s="126">
        <v>27148</v>
      </c>
      <c r="E35" s="126">
        <v>27020</v>
      </c>
    </row>
    <row r="36" spans="1:5" ht="15">
      <c r="A36" s="62" t="s">
        <v>92</v>
      </c>
      <c r="B36" s="56"/>
      <c r="C36" s="47"/>
      <c r="D36" s="127">
        <f>D34-D35</f>
        <v>39678</v>
      </c>
      <c r="E36" s="127">
        <v>40151</v>
      </c>
    </row>
    <row r="37" spans="1:5" ht="15.75">
      <c r="A37" s="42" t="s">
        <v>47</v>
      </c>
      <c r="B37" s="43"/>
      <c r="C37" s="43"/>
      <c r="D37" s="55"/>
      <c r="E37" s="55"/>
    </row>
    <row r="38" spans="1:5" ht="15.75">
      <c r="A38" s="63" t="s">
        <v>74</v>
      </c>
      <c r="B38" s="64"/>
      <c r="C38" s="64"/>
      <c r="D38" s="65"/>
      <c r="E38" s="65"/>
    </row>
    <row r="39" spans="1:5" ht="15">
      <c r="A39" s="66" t="s">
        <v>75</v>
      </c>
      <c r="B39" s="56"/>
      <c r="C39" s="95"/>
      <c r="D39" s="50">
        <v>12140</v>
      </c>
      <c r="E39" s="50">
        <v>13091</v>
      </c>
    </row>
    <row r="40" spans="1:5" ht="15">
      <c r="A40" s="67" t="s">
        <v>76</v>
      </c>
      <c r="B40" s="56"/>
      <c r="C40" s="147"/>
      <c r="D40" s="55">
        <v>334</v>
      </c>
      <c r="E40" s="55">
        <v>340</v>
      </c>
    </row>
    <row r="41" spans="1:5" ht="15">
      <c r="A41" s="68" t="s">
        <v>77</v>
      </c>
      <c r="B41" s="56"/>
      <c r="C41" s="56"/>
      <c r="D41" s="50">
        <v>760</v>
      </c>
      <c r="E41" s="50">
        <v>830</v>
      </c>
    </row>
    <row r="42" spans="1:5" ht="15">
      <c r="A42" s="51" t="s">
        <v>78</v>
      </c>
      <c r="B42" s="69"/>
      <c r="C42" s="69"/>
      <c r="D42" s="126">
        <f>D39+D40+D41</f>
        <v>13234</v>
      </c>
      <c r="E42" s="126">
        <f>E39+E40+E41</f>
        <v>14261</v>
      </c>
    </row>
    <row r="43" spans="1:5" ht="18.75" customHeight="1">
      <c r="A43" s="44" t="s">
        <v>57</v>
      </c>
      <c r="B43" s="70"/>
      <c r="C43" s="70"/>
      <c r="D43" s="48"/>
      <c r="E43" s="48"/>
    </row>
    <row r="44" spans="1:5" ht="15">
      <c r="A44" s="71" t="s">
        <v>44</v>
      </c>
      <c r="B44" s="72"/>
      <c r="C44" s="73"/>
      <c r="D44" s="74"/>
      <c r="E44" s="74"/>
    </row>
    <row r="45" spans="1:5" ht="12" customHeight="1">
      <c r="A45" s="75" t="s">
        <v>48</v>
      </c>
      <c r="B45" s="47"/>
      <c r="C45" s="76"/>
      <c r="D45" s="77">
        <v>38349</v>
      </c>
      <c r="E45" s="77">
        <v>35307</v>
      </c>
    </row>
    <row r="46" spans="1:5" ht="15">
      <c r="A46" s="78" t="s">
        <v>103</v>
      </c>
      <c r="B46" s="47"/>
      <c r="C46" s="47"/>
      <c r="D46" s="50">
        <v>927</v>
      </c>
      <c r="E46" s="50">
        <v>783</v>
      </c>
    </row>
    <row r="47" spans="1:5" ht="15">
      <c r="A47" s="78" t="s">
        <v>131</v>
      </c>
      <c r="B47" s="47"/>
      <c r="C47" s="47"/>
      <c r="D47" s="50">
        <v>4363</v>
      </c>
      <c r="E47" s="50">
        <v>7118</v>
      </c>
    </row>
    <row r="48" spans="1:7" ht="15">
      <c r="A48" s="78" t="s">
        <v>77</v>
      </c>
      <c r="B48" s="47"/>
      <c r="C48" s="47"/>
      <c r="D48" s="50">
        <v>280</v>
      </c>
      <c r="E48" s="50">
        <v>309</v>
      </c>
      <c r="G48" s="14" t="s">
        <v>133</v>
      </c>
    </row>
    <row r="49" spans="1:5" ht="15">
      <c r="A49" s="78" t="s">
        <v>79</v>
      </c>
      <c r="B49" s="47"/>
      <c r="C49" s="47"/>
      <c r="D49" s="50">
        <v>3525</v>
      </c>
      <c r="E49" s="50">
        <v>3429</v>
      </c>
    </row>
    <row r="50" spans="1:5" ht="15">
      <c r="A50" s="51" t="s">
        <v>1</v>
      </c>
      <c r="B50" s="79"/>
      <c r="C50" s="79"/>
      <c r="D50" s="126">
        <f>SUM(D45:D49)</f>
        <v>47444</v>
      </c>
      <c r="E50" s="126">
        <f>SUM(E45:E49)</f>
        <v>46946</v>
      </c>
    </row>
    <row r="51" spans="1:5" ht="18" customHeight="1">
      <c r="A51" s="63" t="s">
        <v>49</v>
      </c>
      <c r="B51" s="79"/>
      <c r="C51" s="79"/>
      <c r="D51" s="128">
        <f>D42+D50</f>
        <v>60678</v>
      </c>
      <c r="E51" s="128">
        <f>E42+E50</f>
        <v>61207</v>
      </c>
    </row>
    <row r="52" spans="1:5" ht="19.5" customHeight="1" thickBot="1">
      <c r="A52" s="80" t="s">
        <v>16</v>
      </c>
      <c r="B52" s="81"/>
      <c r="C52" s="81"/>
      <c r="D52" s="82">
        <f>D34+D42+D50</f>
        <v>127504</v>
      </c>
      <c r="E52" s="82">
        <f>E34+E42+E50</f>
        <v>128378</v>
      </c>
    </row>
    <row r="53" spans="1:5" s="35" customFormat="1" ht="21" customHeight="1">
      <c r="A53" s="168"/>
      <c r="B53" s="168"/>
      <c r="C53" s="168"/>
      <c r="D53" s="168"/>
      <c r="E53" s="168"/>
    </row>
    <row r="54" spans="1:5" s="35" customFormat="1" ht="14.25">
      <c r="A54" s="83" t="s">
        <v>156</v>
      </c>
      <c r="B54" s="84"/>
      <c r="C54" s="84"/>
      <c r="D54" s="84"/>
      <c r="E54" s="84"/>
    </row>
    <row r="55" spans="1:5" s="35" customFormat="1" ht="27" customHeight="1">
      <c r="A55" s="169"/>
      <c r="B55" s="169"/>
      <c r="C55" s="169"/>
      <c r="D55" s="169"/>
      <c r="E55" s="169"/>
    </row>
    <row r="56" spans="1:5" s="35" customFormat="1" ht="15">
      <c r="A56" s="125" t="s">
        <v>5</v>
      </c>
      <c r="B56" s="83"/>
      <c r="C56" s="83"/>
      <c r="D56" s="83"/>
      <c r="E56" s="83"/>
    </row>
    <row r="57" spans="1:5" s="35" customFormat="1" ht="14.25">
      <c r="A57" s="83" t="s">
        <v>124</v>
      </c>
      <c r="B57" s="83"/>
      <c r="C57" s="83"/>
      <c r="D57" s="83"/>
      <c r="E57" s="83"/>
    </row>
    <row r="58" spans="1:5" s="35" customFormat="1" ht="15.75" customHeight="1">
      <c r="A58" s="125" t="s">
        <v>6</v>
      </c>
      <c r="B58" s="83"/>
      <c r="C58" s="83"/>
      <c r="D58" s="83"/>
      <c r="E58" s="83"/>
    </row>
    <row r="59" spans="1:5" s="35" customFormat="1" ht="15.75" customHeight="1">
      <c r="A59" s="83" t="s">
        <v>134</v>
      </c>
      <c r="B59" s="83"/>
      <c r="C59" s="83"/>
      <c r="D59" s="83"/>
      <c r="E59" s="83"/>
    </row>
    <row r="60" spans="1:5" s="35" customFormat="1" ht="15.75" customHeight="1">
      <c r="A60" s="85"/>
      <c r="B60" s="85"/>
      <c r="C60" s="85"/>
      <c r="D60" s="85"/>
      <c r="E60" s="85"/>
    </row>
    <row r="61" spans="1:5" s="35" customFormat="1" ht="15.75" customHeight="1">
      <c r="A61" s="85"/>
      <c r="B61" s="85"/>
      <c r="C61" s="85"/>
      <c r="D61" s="85"/>
      <c r="E61" s="85"/>
    </row>
    <row r="62" spans="1:5" s="35" customFormat="1" ht="15.75" customHeight="1">
      <c r="A62" s="85"/>
      <c r="B62" s="85"/>
      <c r="C62" s="85"/>
      <c r="D62" s="85"/>
      <c r="E62" s="85"/>
    </row>
    <row r="63" ht="15.75" customHeight="1"/>
    <row r="64" spans="1:5" ht="15.75" customHeight="1">
      <c r="A64" s="86"/>
      <c r="B64" s="87"/>
      <c r="C64" s="87"/>
      <c r="D64" s="87"/>
      <c r="E64" s="87"/>
    </row>
    <row r="65" spans="1:5" ht="15">
      <c r="A65" s="87"/>
      <c r="B65" s="87"/>
      <c r="C65" s="87"/>
      <c r="D65" s="87"/>
      <c r="E65" s="87"/>
    </row>
    <row r="66" spans="1:5" ht="15.75">
      <c r="A66" s="86"/>
      <c r="B66" s="87"/>
      <c r="C66" s="87"/>
      <c r="D66" s="87"/>
      <c r="E66" s="87"/>
    </row>
    <row r="67" spans="2:5" ht="15">
      <c r="B67" s="87"/>
      <c r="C67" s="87"/>
      <c r="D67" s="87"/>
      <c r="E67" s="87"/>
    </row>
    <row r="68" spans="1:5" ht="15.75">
      <c r="A68" s="86"/>
      <c r="B68" s="87"/>
      <c r="C68" s="87"/>
      <c r="D68" s="87"/>
      <c r="E68" s="87"/>
    </row>
    <row r="69" spans="1:5" ht="15.75">
      <c r="A69" s="165"/>
      <c r="B69" s="165"/>
      <c r="C69" s="165"/>
      <c r="D69" s="165"/>
      <c r="E69" s="165"/>
    </row>
    <row r="70" spans="1:5" ht="15">
      <c r="A70" s="164"/>
      <c r="B70" s="164"/>
      <c r="C70" s="164"/>
      <c r="D70" s="164"/>
      <c r="E70" s="164"/>
    </row>
  </sheetData>
  <sheetProtection/>
  <mergeCells count="12">
    <mergeCell ref="A3:E3"/>
    <mergeCell ref="A7:A9"/>
    <mergeCell ref="D7:D9"/>
    <mergeCell ref="E7:E9"/>
    <mergeCell ref="A2:E2"/>
    <mergeCell ref="A4:E4"/>
    <mergeCell ref="A5:E5"/>
    <mergeCell ref="A70:E70"/>
    <mergeCell ref="A69:E69"/>
    <mergeCell ref="B7:C7"/>
    <mergeCell ref="A53:E53"/>
    <mergeCell ref="A55:E55"/>
  </mergeCells>
  <printOptions/>
  <pageMargins left="0.9448818897637796" right="0.35433070866141736" top="0.2755905511811024" bottom="0.1968503937007874" header="1.4960629921259843" footer="2.1653543307086616"/>
  <pageSetup horizontalDpi="300" verticalDpi="300" orientation="portrait" paperSize="9" scale="85" r:id="rId1"/>
  <rowBreaks count="1" manualBreakCount="1">
    <brk id="6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53.140625" style="14" customWidth="1"/>
    <col min="2" max="2" width="8.00390625" style="14" customWidth="1"/>
    <col min="3" max="3" width="8.7109375" style="14" customWidth="1"/>
    <col min="4" max="4" width="8.140625" style="14" customWidth="1"/>
    <col min="5" max="5" width="12.140625" style="14" customWidth="1"/>
    <col min="6" max="16384" width="9.140625" style="14" customWidth="1"/>
  </cols>
  <sheetData>
    <row r="1" spans="1:6" s="87" customFormat="1" ht="15.75">
      <c r="A1" s="174" t="s">
        <v>108</v>
      </c>
      <c r="B1" s="174"/>
      <c r="C1" s="174"/>
      <c r="D1" s="174"/>
      <c r="E1" s="174"/>
      <c r="F1" s="108"/>
    </row>
    <row r="2" spans="1:5" s="87" customFormat="1" ht="15.75">
      <c r="A2" s="174" t="s">
        <v>104</v>
      </c>
      <c r="B2" s="174"/>
      <c r="C2" s="174"/>
      <c r="D2" s="174"/>
      <c r="E2" s="174"/>
    </row>
    <row r="3" spans="1:5" s="87" customFormat="1" ht="15.75">
      <c r="A3" s="175" t="s">
        <v>109</v>
      </c>
      <c r="B3" s="175"/>
      <c r="C3" s="175"/>
      <c r="D3" s="175"/>
      <c r="E3" s="175"/>
    </row>
    <row r="4" spans="1:5" s="87" customFormat="1" ht="15.75">
      <c r="A4" s="175" t="s">
        <v>158</v>
      </c>
      <c r="B4" s="175"/>
      <c r="C4" s="175"/>
      <c r="D4" s="175"/>
      <c r="E4" s="175"/>
    </row>
    <row r="5" spans="1:5" s="87" customFormat="1" ht="15.75">
      <c r="A5" s="115"/>
      <c r="B5" s="115"/>
      <c r="C5" s="115"/>
      <c r="D5" s="115"/>
      <c r="E5" s="115"/>
    </row>
    <row r="6" spans="4:5" ht="13.5" thickBot="1">
      <c r="D6" s="173" t="s">
        <v>40</v>
      </c>
      <c r="E6" s="173"/>
    </row>
    <row r="7" spans="1:5" ht="12.75">
      <c r="A7" s="186" t="s">
        <v>18</v>
      </c>
      <c r="B7" s="177"/>
      <c r="C7" s="178"/>
      <c r="D7" s="180">
        <v>2019</v>
      </c>
      <c r="E7" s="183">
        <v>2018</v>
      </c>
    </row>
    <row r="8" spans="1:5" ht="15.75" customHeight="1">
      <c r="A8" s="187"/>
      <c r="B8" s="95"/>
      <c r="C8" s="88"/>
      <c r="D8" s="181"/>
      <c r="E8" s="184"/>
    </row>
    <row r="9" spans="1:5" ht="15" customHeight="1">
      <c r="A9" s="188"/>
      <c r="B9" s="95"/>
      <c r="C9" s="95"/>
      <c r="D9" s="182"/>
      <c r="E9" s="185"/>
    </row>
    <row r="10" spans="1:5" ht="15" customHeight="1">
      <c r="A10" s="89" t="s">
        <v>9</v>
      </c>
      <c r="B10" s="95"/>
      <c r="C10" s="95"/>
      <c r="D10" s="90">
        <f>50497+99</f>
        <v>50596</v>
      </c>
      <c r="E10" s="91">
        <v>64107</v>
      </c>
    </row>
    <row r="11" spans="1:5" s="156" customFormat="1" ht="26.25" customHeight="1">
      <c r="A11" s="153" t="s">
        <v>59</v>
      </c>
      <c r="B11" s="154"/>
      <c r="C11" s="154"/>
      <c r="D11" s="155">
        <v>-655</v>
      </c>
      <c r="E11" s="155">
        <v>-2397</v>
      </c>
    </row>
    <row r="12" spans="1:5" ht="15" customHeight="1">
      <c r="A12" s="94" t="s">
        <v>58</v>
      </c>
      <c r="B12" s="95"/>
      <c r="C12" s="95"/>
      <c r="D12" s="92">
        <v>30582</v>
      </c>
      <c r="E12" s="92">
        <v>44490</v>
      </c>
    </row>
    <row r="13" spans="1:5" ht="15" customHeight="1">
      <c r="A13" s="94" t="s">
        <v>10</v>
      </c>
      <c r="B13" s="95"/>
      <c r="C13" s="95"/>
      <c r="D13" s="92">
        <v>8818</v>
      </c>
      <c r="E13" s="92">
        <v>9185</v>
      </c>
    </row>
    <row r="14" spans="1:5" ht="15" customHeight="1">
      <c r="A14" s="94" t="s">
        <v>17</v>
      </c>
      <c r="B14" s="95"/>
      <c r="C14" s="95"/>
      <c r="D14" s="92">
        <v>2750</v>
      </c>
      <c r="E14" s="92">
        <v>2687</v>
      </c>
    </row>
    <row r="15" spans="1:5" ht="15" customHeight="1">
      <c r="A15" s="94" t="s">
        <v>11</v>
      </c>
      <c r="B15" s="95"/>
      <c r="C15" s="95"/>
      <c r="D15" s="92">
        <v>9246</v>
      </c>
      <c r="E15" s="92">
        <v>9018</v>
      </c>
    </row>
    <row r="16" spans="1:5" ht="15" customHeight="1">
      <c r="A16" s="94" t="s">
        <v>12</v>
      </c>
      <c r="B16" s="95"/>
      <c r="C16" s="95"/>
      <c r="D16" s="92">
        <v>1805</v>
      </c>
      <c r="E16" s="92">
        <v>2012</v>
      </c>
    </row>
    <row r="17" spans="1:5" ht="15" customHeight="1">
      <c r="A17" s="94" t="s">
        <v>13</v>
      </c>
      <c r="B17" s="95"/>
      <c r="C17" s="95"/>
      <c r="D17" s="92">
        <v>461</v>
      </c>
      <c r="E17" s="92">
        <v>365</v>
      </c>
    </row>
    <row r="18" spans="1:5" ht="15" customHeight="1">
      <c r="A18" s="96" t="s">
        <v>14</v>
      </c>
      <c r="B18" s="95"/>
      <c r="C18" s="95"/>
      <c r="D18" s="90">
        <f>SUM(D11:D17)</f>
        <v>53007</v>
      </c>
      <c r="E18" s="91">
        <f>SUM(E11:E17)</f>
        <v>65360</v>
      </c>
    </row>
    <row r="19" spans="1:5" ht="15" customHeight="1">
      <c r="A19" s="94" t="s">
        <v>30</v>
      </c>
      <c r="B19" s="95"/>
      <c r="C19" s="95"/>
      <c r="D19" s="92">
        <f>D10-D18</f>
        <v>-2411</v>
      </c>
      <c r="E19" s="92">
        <f>E10-E18</f>
        <v>-1253</v>
      </c>
    </row>
    <row r="20" spans="1:5" ht="15" customHeight="1">
      <c r="A20" s="94" t="s">
        <v>29</v>
      </c>
      <c r="B20" s="95"/>
      <c r="C20" s="95"/>
      <c r="D20" s="92">
        <f>-592+1627</f>
        <v>1035</v>
      </c>
      <c r="E20" s="93">
        <v>1149</v>
      </c>
    </row>
    <row r="21" spans="1:5" ht="15" customHeight="1">
      <c r="A21" s="94" t="s">
        <v>98</v>
      </c>
      <c r="B21" s="95"/>
      <c r="C21" s="95"/>
      <c r="D21" s="92">
        <f>D19+D20</f>
        <v>-1376</v>
      </c>
      <c r="E21" s="93">
        <v>-104</v>
      </c>
    </row>
    <row r="22" spans="1:5" ht="15" customHeight="1">
      <c r="A22" s="94" t="s">
        <v>115</v>
      </c>
      <c r="B22" s="95"/>
      <c r="C22" s="95"/>
      <c r="D22" s="92">
        <v>1</v>
      </c>
      <c r="E22" s="93"/>
    </row>
    <row r="23" spans="1:5" ht="15" customHeight="1">
      <c r="A23" s="96" t="s">
        <v>60</v>
      </c>
      <c r="B23" s="95"/>
      <c r="C23" s="95"/>
      <c r="D23" s="90">
        <f>D21+D22</f>
        <v>-1375</v>
      </c>
      <c r="E23" s="91">
        <f>E21+E22</f>
        <v>-104</v>
      </c>
    </row>
    <row r="24" spans="1:5" ht="15" customHeight="1">
      <c r="A24" s="150" t="s">
        <v>116</v>
      </c>
      <c r="B24" s="95"/>
      <c r="C24" s="95"/>
      <c r="D24" s="92">
        <v>205</v>
      </c>
      <c r="E24" s="93">
        <v>167</v>
      </c>
    </row>
    <row r="25" spans="1:5" ht="15" customHeight="1">
      <c r="A25" s="96" t="s">
        <v>61</v>
      </c>
      <c r="B25" s="98"/>
      <c r="C25" s="95"/>
      <c r="D25" s="90">
        <f>D23-D24</f>
        <v>-1580</v>
      </c>
      <c r="E25" s="91">
        <f>E23-E24</f>
        <v>-271</v>
      </c>
    </row>
    <row r="26" spans="1:5" ht="12.75">
      <c r="A26" s="151" t="s">
        <v>110</v>
      </c>
      <c r="B26" s="18"/>
      <c r="C26" s="95"/>
      <c r="D26" s="92">
        <v>0</v>
      </c>
      <c r="E26" s="93">
        <v>0</v>
      </c>
    </row>
    <row r="27" spans="1:5" ht="12.75">
      <c r="A27" s="99" t="s">
        <v>105</v>
      </c>
      <c r="B27" s="95"/>
      <c r="C27" s="95"/>
      <c r="D27" s="100">
        <f>D25+D26</f>
        <v>-1580</v>
      </c>
      <c r="E27" s="100">
        <f>E25+E26</f>
        <v>-271</v>
      </c>
    </row>
    <row r="28" spans="1:5" ht="15" customHeight="1">
      <c r="A28" s="101" t="s">
        <v>80</v>
      </c>
      <c r="B28" s="98"/>
      <c r="C28" s="95"/>
      <c r="D28" s="90"/>
      <c r="E28" s="91"/>
    </row>
    <row r="29" spans="1:5" ht="15" customHeight="1">
      <c r="A29" s="99" t="s">
        <v>100</v>
      </c>
      <c r="B29" s="95"/>
      <c r="C29" s="95"/>
      <c r="D29" s="90">
        <f>D27-D30</f>
        <v>-2379</v>
      </c>
      <c r="E29" s="91">
        <v>-967</v>
      </c>
    </row>
    <row r="30" spans="1:5" ht="13.5" thickBot="1">
      <c r="A30" s="102" t="s">
        <v>99</v>
      </c>
      <c r="B30" s="148"/>
      <c r="C30" s="148"/>
      <c r="D30" s="103">
        <v>799</v>
      </c>
      <c r="E30" s="104">
        <v>696</v>
      </c>
    </row>
    <row r="31" spans="1:5" ht="12.75">
      <c r="A31" s="109"/>
      <c r="B31" s="17"/>
      <c r="C31" s="17"/>
      <c r="D31" s="110"/>
      <c r="E31" s="110"/>
    </row>
    <row r="32" spans="1:5" s="35" customFormat="1" ht="14.25">
      <c r="A32" s="179"/>
      <c r="B32" s="179"/>
      <c r="C32" s="179"/>
      <c r="D32" s="179"/>
      <c r="E32" s="179"/>
    </row>
    <row r="33" spans="1:5" s="35" customFormat="1" ht="26.25" customHeight="1">
      <c r="A33" s="14" t="str">
        <f>Бал!A54</f>
        <v>Дата: 15.11.2019 г.</v>
      </c>
      <c r="B33" s="15"/>
      <c r="C33" s="15"/>
      <c r="D33" s="14"/>
      <c r="E33" s="14"/>
    </row>
    <row r="34" spans="1:6" s="35" customFormat="1" ht="33" customHeight="1">
      <c r="A34" s="176"/>
      <c r="B34" s="176"/>
      <c r="C34" s="176"/>
      <c r="D34" s="176"/>
      <c r="E34" s="176"/>
      <c r="F34" s="105"/>
    </row>
    <row r="35" spans="1:6" s="35" customFormat="1" ht="14.25">
      <c r="A35" s="14"/>
      <c r="B35" s="14"/>
      <c r="C35" s="14"/>
      <c r="D35" s="14"/>
      <c r="E35" s="14"/>
      <c r="F35" s="105"/>
    </row>
    <row r="36" spans="1:6" s="35" customFormat="1" ht="14.25">
      <c r="A36" s="19" t="s">
        <v>5</v>
      </c>
      <c r="B36" s="14"/>
      <c r="C36" s="14"/>
      <c r="D36" s="14"/>
      <c r="E36" s="14"/>
      <c r="F36" s="105"/>
    </row>
    <row r="37" spans="1:6" s="35" customFormat="1" ht="14.25">
      <c r="A37" s="14" t="s">
        <v>124</v>
      </c>
      <c r="B37" s="14"/>
      <c r="C37" s="14"/>
      <c r="D37" s="14"/>
      <c r="E37" s="14"/>
      <c r="F37" s="105"/>
    </row>
    <row r="38" spans="1:6" s="35" customFormat="1" ht="14.25">
      <c r="A38" s="14"/>
      <c r="B38" s="14"/>
      <c r="C38" s="14"/>
      <c r="D38" s="14"/>
      <c r="E38" s="14"/>
      <c r="F38" s="105"/>
    </row>
    <row r="39" spans="1:6" s="35" customFormat="1" ht="14.25">
      <c r="A39" s="19" t="s">
        <v>6</v>
      </c>
      <c r="B39" s="14"/>
      <c r="C39" s="14"/>
      <c r="D39" s="14"/>
      <c r="E39" s="14"/>
      <c r="F39" s="105"/>
    </row>
    <row r="40" spans="1:6" s="35" customFormat="1" ht="14.25">
      <c r="A40" s="14" t="str">
        <f>Бал!A59</f>
        <v>                     (Валентина Тодорова)</v>
      </c>
      <c r="B40" s="14"/>
      <c r="C40" s="14"/>
      <c r="D40" s="14"/>
      <c r="E40" s="14"/>
      <c r="F40" s="105"/>
    </row>
    <row r="41" spans="1:6" s="35" customFormat="1" ht="14.25">
      <c r="A41" s="14"/>
      <c r="B41" s="14"/>
      <c r="C41" s="14"/>
      <c r="D41" s="14"/>
      <c r="E41" s="14"/>
      <c r="F41" s="105"/>
    </row>
    <row r="42" spans="1:6" s="35" customFormat="1" ht="14.25">
      <c r="A42" s="85"/>
      <c r="B42" s="85"/>
      <c r="C42" s="85"/>
      <c r="D42" s="85"/>
      <c r="E42" s="85"/>
      <c r="F42" s="105"/>
    </row>
    <row r="43" spans="1:6" s="35" customFormat="1" ht="14.25">
      <c r="A43" s="85"/>
      <c r="B43" s="85"/>
      <c r="C43" s="85"/>
      <c r="D43" s="85"/>
      <c r="E43" s="85"/>
      <c r="F43" s="105"/>
    </row>
    <row r="44" spans="1:6" s="35" customFormat="1" ht="14.25">
      <c r="A44" s="85"/>
      <c r="B44" s="85"/>
      <c r="C44" s="85"/>
      <c r="D44" s="85"/>
      <c r="E44" s="85"/>
      <c r="F44" s="105"/>
    </row>
    <row r="45" spans="1:6" s="35" customFormat="1" ht="15">
      <c r="A45" s="85"/>
      <c r="B45" s="85"/>
      <c r="C45" s="85"/>
      <c r="D45" s="85"/>
      <c r="E45" s="85"/>
      <c r="F45" s="106"/>
    </row>
    <row r="46" spans="1:6" ht="15.75">
      <c r="A46" s="106"/>
      <c r="B46" s="35"/>
      <c r="C46" s="35"/>
      <c r="D46" s="35"/>
      <c r="E46" s="35"/>
      <c r="F46" s="86"/>
    </row>
    <row r="47" spans="1:6" ht="15.75">
      <c r="A47" s="87"/>
      <c r="F47" s="86"/>
    </row>
    <row r="48" ht="15.75">
      <c r="F48" s="86"/>
    </row>
    <row r="49" ht="15">
      <c r="I49" s="87"/>
    </row>
    <row r="50" ht="15.75">
      <c r="F50" s="86"/>
    </row>
    <row r="51" ht="15.75">
      <c r="F51" s="86"/>
    </row>
    <row r="52" ht="15.75">
      <c r="F52" s="86"/>
    </row>
    <row r="53" ht="15">
      <c r="J53" s="87"/>
    </row>
    <row r="54" ht="12.75">
      <c r="F54" s="107"/>
    </row>
  </sheetData>
  <sheetProtection/>
  <mergeCells count="11">
    <mergeCell ref="A7:A9"/>
    <mergeCell ref="D6:E6"/>
    <mergeCell ref="A1:E1"/>
    <mergeCell ref="A3:E3"/>
    <mergeCell ref="A4:E4"/>
    <mergeCell ref="A2:E2"/>
    <mergeCell ref="A34:E34"/>
    <mergeCell ref="B7:C7"/>
    <mergeCell ref="A32:E32"/>
    <mergeCell ref="D7:D9"/>
    <mergeCell ref="E7:E9"/>
  </mergeCells>
  <printOptions/>
  <pageMargins left="0.7480314960629921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zoomScalePageLayoutView="0" workbookViewId="0" topLeftCell="A19">
      <selection activeCell="B50" sqref="B50"/>
    </sheetView>
  </sheetViews>
  <sheetFormatPr defaultColWidth="9.140625" defaultRowHeight="12.75"/>
  <cols>
    <col min="1" max="1" width="66.140625" style="14" bestFit="1" customWidth="1"/>
    <col min="2" max="2" width="10.00390625" style="14" customWidth="1"/>
    <col min="3" max="3" width="9.421875" style="14" customWidth="1"/>
    <col min="4" max="16384" width="9.140625" style="14" customWidth="1"/>
  </cols>
  <sheetData>
    <row r="1" spans="1:3" s="87" customFormat="1" ht="15.75">
      <c r="A1" s="174" t="s">
        <v>82</v>
      </c>
      <c r="B1" s="174"/>
      <c r="C1" s="174"/>
    </row>
    <row r="2" spans="1:6" s="87" customFormat="1" ht="15.75">
      <c r="A2" s="174" t="s">
        <v>102</v>
      </c>
      <c r="B2" s="174"/>
      <c r="C2" s="174"/>
      <c r="F2" s="117"/>
    </row>
    <row r="3" spans="1:4" s="87" customFormat="1" ht="15.75">
      <c r="A3" s="175" t="s">
        <v>111</v>
      </c>
      <c r="B3" s="175"/>
      <c r="C3" s="175"/>
      <c r="D3" s="118"/>
    </row>
    <row r="4" spans="1:4" s="87" customFormat="1" ht="15.75">
      <c r="A4" s="175" t="str">
        <f>ОПР!A4</f>
        <v>за периода от 01.01.2019 год. до 30.09.2019 год.</v>
      </c>
      <c r="B4" s="175"/>
      <c r="C4" s="175"/>
      <c r="D4" s="119"/>
    </row>
    <row r="5" spans="1:4" s="87" customFormat="1" ht="15.75">
      <c r="A5" s="115"/>
      <c r="B5" s="115"/>
      <c r="C5" s="115"/>
      <c r="D5" s="119"/>
    </row>
    <row r="6" spans="1:3" ht="12.75">
      <c r="A6" s="19"/>
      <c r="B6" s="173" t="s">
        <v>50</v>
      </c>
      <c r="C6" s="173"/>
    </row>
    <row r="7" spans="1:3" ht="12.75">
      <c r="A7" s="97" t="s">
        <v>84</v>
      </c>
      <c r="B7" s="97">
        <v>2019</v>
      </c>
      <c r="C7" s="97">
        <v>2018</v>
      </c>
    </row>
    <row r="8" spans="1:3" ht="12.75">
      <c r="A8" s="98" t="s">
        <v>31</v>
      </c>
      <c r="B8" s="18"/>
      <c r="C8" s="18"/>
    </row>
    <row r="9" spans="1:3" ht="12.75">
      <c r="A9" s="111" t="s">
        <v>32</v>
      </c>
      <c r="B9" s="92"/>
      <c r="C9" s="92"/>
    </row>
    <row r="10" spans="1:3" ht="12.75">
      <c r="A10" s="18" t="s">
        <v>68</v>
      </c>
      <c r="B10" s="92">
        <v>63294</v>
      </c>
      <c r="C10" s="92">
        <v>71128</v>
      </c>
    </row>
    <row r="11" spans="1:3" ht="12.75">
      <c r="A11" s="18" t="s">
        <v>94</v>
      </c>
      <c r="B11" s="92">
        <v>1</v>
      </c>
      <c r="C11" s="92">
        <v>0</v>
      </c>
    </row>
    <row r="12" spans="1:3" ht="12.75">
      <c r="A12" s="18" t="s">
        <v>149</v>
      </c>
      <c r="B12" s="92">
        <v>0</v>
      </c>
      <c r="C12" s="92">
        <v>1065</v>
      </c>
    </row>
    <row r="13" spans="1:3" ht="12.75">
      <c r="A13" s="18"/>
      <c r="B13" s="92"/>
      <c r="C13" s="92"/>
    </row>
    <row r="14" spans="1:3" s="19" customFormat="1" ht="12.75">
      <c r="A14" s="112" t="s">
        <v>122</v>
      </c>
      <c r="B14" s="113">
        <f>SUM(B10:B13)</f>
        <v>63295</v>
      </c>
      <c r="C14" s="113">
        <f>C10+C11+C12+C13</f>
        <v>72193</v>
      </c>
    </row>
    <row r="15" spans="1:3" ht="12.75">
      <c r="A15" s="111" t="s">
        <v>33</v>
      </c>
      <c r="B15" s="92"/>
      <c r="C15" s="92"/>
    </row>
    <row r="16" spans="1:3" ht="12.75">
      <c r="A16" s="18" t="s">
        <v>34</v>
      </c>
      <c r="B16" s="92">
        <v>50921</v>
      </c>
      <c r="C16" s="155">
        <v>62320</v>
      </c>
    </row>
    <row r="17" spans="1:3" ht="12.75">
      <c r="A17" s="18" t="s">
        <v>35</v>
      </c>
      <c r="B17" s="92">
        <v>9506</v>
      </c>
      <c r="C17" s="155">
        <v>9003</v>
      </c>
    </row>
    <row r="18" spans="1:3" ht="12.75">
      <c r="A18" s="18" t="s">
        <v>37</v>
      </c>
      <c r="B18" s="155">
        <v>5</v>
      </c>
      <c r="C18" s="155">
        <v>7</v>
      </c>
    </row>
    <row r="19" spans="1:3" ht="12.75">
      <c r="A19" s="18" t="s">
        <v>114</v>
      </c>
      <c r="B19" s="155">
        <v>250</v>
      </c>
      <c r="C19" s="155">
        <v>195</v>
      </c>
    </row>
    <row r="20" spans="1:3" ht="12.75">
      <c r="A20" s="18" t="s">
        <v>138</v>
      </c>
      <c r="B20" s="155">
        <v>98</v>
      </c>
      <c r="C20" s="155">
        <v>107</v>
      </c>
    </row>
    <row r="21" spans="1:3" ht="12.75">
      <c r="A21" s="18" t="s">
        <v>150</v>
      </c>
      <c r="B21" s="92">
        <v>167</v>
      </c>
      <c r="C21" s="155"/>
    </row>
    <row r="22" spans="1:6" ht="12.75">
      <c r="A22" s="18" t="s">
        <v>151</v>
      </c>
      <c r="B22" s="92">
        <v>311</v>
      </c>
      <c r="C22" s="155">
        <v>206</v>
      </c>
      <c r="F22" s="157"/>
    </row>
    <row r="23" spans="1:3" ht="12.75">
      <c r="A23" s="112" t="s">
        <v>123</v>
      </c>
      <c r="B23" s="113">
        <f>SUM(B16:B22)</f>
        <v>61258</v>
      </c>
      <c r="C23" s="113">
        <f>SUM(C16:C22)</f>
        <v>71838</v>
      </c>
    </row>
    <row r="24" spans="1:3" ht="12.75">
      <c r="A24" s="98" t="s">
        <v>62</v>
      </c>
      <c r="B24" s="90">
        <f>B14-B23</f>
        <v>2037</v>
      </c>
      <c r="C24" s="90">
        <f>C14-C23</f>
        <v>355</v>
      </c>
    </row>
    <row r="25" spans="1:3" ht="12.75">
      <c r="A25" s="98" t="s">
        <v>36</v>
      </c>
      <c r="B25" s="92"/>
      <c r="C25" s="92"/>
    </row>
    <row r="26" spans="1:3" ht="12.75">
      <c r="A26" s="111" t="s">
        <v>32</v>
      </c>
      <c r="B26" s="92"/>
      <c r="C26" s="92"/>
    </row>
    <row r="27" spans="1:3" ht="12.75">
      <c r="A27" s="18" t="s">
        <v>152</v>
      </c>
      <c r="B27" s="92">
        <v>98</v>
      </c>
      <c r="C27" s="92">
        <v>42</v>
      </c>
    </row>
    <row r="28" spans="1:3" ht="12.75">
      <c r="A28" s="18" t="s">
        <v>140</v>
      </c>
      <c r="B28" s="92">
        <v>0</v>
      </c>
      <c r="C28" s="92">
        <v>3</v>
      </c>
    </row>
    <row r="29" spans="1:3" ht="12.75">
      <c r="A29" s="18" t="s">
        <v>90</v>
      </c>
      <c r="B29" s="92">
        <v>9</v>
      </c>
      <c r="C29" s="92">
        <v>9</v>
      </c>
    </row>
    <row r="30" spans="1:3" ht="12.75">
      <c r="A30" s="18" t="s">
        <v>142</v>
      </c>
      <c r="B30" s="92">
        <v>9</v>
      </c>
      <c r="C30" s="92">
        <v>74</v>
      </c>
    </row>
    <row r="31" spans="1:3" ht="12.75">
      <c r="A31" s="18" t="s">
        <v>145</v>
      </c>
      <c r="B31" s="92">
        <v>0</v>
      </c>
      <c r="C31" s="92">
        <v>0</v>
      </c>
    </row>
    <row r="32" spans="1:3" ht="12.75">
      <c r="A32" s="112" t="s">
        <v>122</v>
      </c>
      <c r="B32" s="113">
        <f>SUM(B27:B31)</f>
        <v>116</v>
      </c>
      <c r="C32" s="113">
        <f>SUM(C27:C31)</f>
        <v>128</v>
      </c>
    </row>
    <row r="33" spans="1:3" ht="12.75">
      <c r="A33" s="111" t="s">
        <v>33</v>
      </c>
      <c r="B33" s="92"/>
      <c r="C33" s="92"/>
    </row>
    <row r="34" spans="1:3" ht="12.75">
      <c r="A34" s="18" t="s">
        <v>91</v>
      </c>
      <c r="B34" s="92">
        <v>623</v>
      </c>
      <c r="C34" s="92">
        <v>356</v>
      </c>
    </row>
    <row r="35" spans="1:3" ht="12.75">
      <c r="A35" s="18" t="s">
        <v>139</v>
      </c>
      <c r="B35" s="92">
        <v>310</v>
      </c>
      <c r="C35" s="92">
        <v>175</v>
      </c>
    </row>
    <row r="36" spans="1:3" ht="12.75">
      <c r="A36" s="18" t="s">
        <v>141</v>
      </c>
      <c r="B36" s="92">
        <v>37</v>
      </c>
      <c r="C36" s="92"/>
    </row>
    <row r="37" spans="1:3" ht="12.75">
      <c r="A37" s="18" t="s">
        <v>151</v>
      </c>
      <c r="B37" s="92">
        <v>96</v>
      </c>
      <c r="C37" s="92">
        <v>2</v>
      </c>
    </row>
    <row r="38" spans="1:3" ht="12.75">
      <c r="A38" s="112" t="s">
        <v>123</v>
      </c>
      <c r="B38" s="113">
        <f>SUM(B34:B37)</f>
        <v>1066</v>
      </c>
      <c r="C38" s="113">
        <f>SUM(C34:C37)</f>
        <v>533</v>
      </c>
    </row>
    <row r="39" spans="1:3" ht="12.75">
      <c r="A39" s="98" t="s">
        <v>63</v>
      </c>
      <c r="B39" s="90">
        <f>B32-B38</f>
        <v>-950</v>
      </c>
      <c r="C39" s="90">
        <f>C32-C38</f>
        <v>-405</v>
      </c>
    </row>
    <row r="40" spans="1:3" ht="12.75">
      <c r="A40" s="98" t="s">
        <v>38</v>
      </c>
      <c r="B40" s="92"/>
      <c r="C40" s="92"/>
    </row>
    <row r="41" spans="1:3" ht="12.75">
      <c r="A41" s="111" t="s">
        <v>32</v>
      </c>
      <c r="B41" s="92"/>
      <c r="C41" s="92"/>
    </row>
    <row r="42" spans="1:3" ht="12.75">
      <c r="A42" s="18" t="s">
        <v>146</v>
      </c>
      <c r="B42" s="92">
        <v>1</v>
      </c>
      <c r="C42" s="92">
        <v>0</v>
      </c>
    </row>
    <row r="43" spans="1:3" ht="12.75">
      <c r="A43" s="18" t="s">
        <v>117</v>
      </c>
      <c r="B43" s="92">
        <v>6737</v>
      </c>
      <c r="C43" s="92">
        <v>4054</v>
      </c>
    </row>
    <row r="44" spans="1:3" ht="12.75">
      <c r="A44" s="18" t="s">
        <v>148</v>
      </c>
      <c r="B44" s="92"/>
      <c r="C44" s="92"/>
    </row>
    <row r="45" spans="1:3" ht="12.75">
      <c r="A45" s="18" t="s">
        <v>153</v>
      </c>
      <c r="B45" s="92">
        <v>10</v>
      </c>
      <c r="C45" s="92"/>
    </row>
    <row r="46" spans="1:3" ht="12.75">
      <c r="A46" s="112" t="s">
        <v>122</v>
      </c>
      <c r="B46" s="90">
        <f>SUM(B42:B45)</f>
        <v>6748</v>
      </c>
      <c r="C46" s="90">
        <f>C42+C43+C44+C45</f>
        <v>4054</v>
      </c>
    </row>
    <row r="47" spans="1:3" ht="12.75">
      <c r="A47" s="111" t="s">
        <v>33</v>
      </c>
      <c r="B47" s="92"/>
      <c r="C47" s="92"/>
    </row>
    <row r="48" spans="1:3" ht="12.75">
      <c r="A48" s="111" t="s">
        <v>143</v>
      </c>
      <c r="B48" s="92">
        <v>7835</v>
      </c>
      <c r="C48" s="92">
        <v>3821</v>
      </c>
    </row>
    <row r="49" spans="1:3" ht="12.75">
      <c r="A49" s="18" t="s">
        <v>132</v>
      </c>
      <c r="B49" s="92"/>
      <c r="C49" s="92">
        <v>85</v>
      </c>
    </row>
    <row r="50" spans="1:3" ht="12.75">
      <c r="A50" s="18" t="s">
        <v>144</v>
      </c>
      <c r="B50" s="92">
        <v>236</v>
      </c>
      <c r="C50" s="92">
        <v>176</v>
      </c>
    </row>
    <row r="51" spans="1:3" ht="12.75">
      <c r="A51" s="18" t="s">
        <v>118</v>
      </c>
      <c r="B51" s="92">
        <v>33</v>
      </c>
      <c r="C51" s="92">
        <v>482</v>
      </c>
    </row>
    <row r="52" spans="1:3" ht="12.75">
      <c r="A52" s="18" t="s">
        <v>154</v>
      </c>
      <c r="B52" s="92">
        <v>0</v>
      </c>
      <c r="C52" s="92">
        <v>156</v>
      </c>
    </row>
    <row r="53" spans="1:3" ht="12.75">
      <c r="A53" s="112" t="s">
        <v>123</v>
      </c>
      <c r="B53" s="90">
        <f>SUM(B48:B52)</f>
        <v>8104</v>
      </c>
      <c r="C53" s="90">
        <f>SUM(C48:C51)-C52</f>
        <v>4408</v>
      </c>
    </row>
    <row r="54" spans="1:3" ht="12.75">
      <c r="A54" s="98" t="s">
        <v>64</v>
      </c>
      <c r="B54" s="90">
        <f>B46-B53</f>
        <v>-1356</v>
      </c>
      <c r="C54" s="90">
        <f>C46-C53</f>
        <v>-354</v>
      </c>
    </row>
    <row r="55" spans="1:3" ht="12.75">
      <c r="A55" s="98" t="s">
        <v>39</v>
      </c>
      <c r="B55" s="90">
        <f>B24+B39+B54</f>
        <v>-269</v>
      </c>
      <c r="C55" s="90">
        <f>C24+C39+C54</f>
        <v>-404</v>
      </c>
    </row>
    <row r="56" spans="1:3" ht="12.75">
      <c r="A56" s="98" t="s">
        <v>128</v>
      </c>
      <c r="B56" s="90">
        <v>2696</v>
      </c>
      <c r="C56" s="90">
        <v>3875</v>
      </c>
    </row>
    <row r="57" spans="1:3" ht="12.75">
      <c r="A57" s="98" t="s">
        <v>121</v>
      </c>
      <c r="B57" s="90">
        <f>SUM(B55:B56)</f>
        <v>2427</v>
      </c>
      <c r="C57" s="90">
        <f>C55+C56</f>
        <v>3471</v>
      </c>
    </row>
    <row r="58" spans="1:3" ht="12.75">
      <c r="A58" s="17"/>
      <c r="B58" s="116"/>
      <c r="C58" s="116"/>
    </row>
    <row r="59" spans="1:5" ht="12.75">
      <c r="A59" s="179"/>
      <c r="B59" s="179"/>
      <c r="C59" s="179"/>
      <c r="D59" s="114"/>
      <c r="E59" s="114"/>
    </row>
    <row r="60" spans="1:5" ht="12.75">
      <c r="A60" s="120"/>
      <c r="B60" s="120"/>
      <c r="C60" s="120"/>
      <c r="D60" s="114"/>
      <c r="E60" s="114"/>
    </row>
    <row r="61" spans="1:5" ht="12.75">
      <c r="A61" s="189" t="str">
        <f>Бал!A54</f>
        <v>Дата: 15.11.2019 г.</v>
      </c>
      <c r="B61" s="189"/>
      <c r="C61" s="189"/>
      <c r="D61" s="114"/>
      <c r="E61" s="114"/>
    </row>
    <row r="62" spans="1:5" ht="12.75">
      <c r="A62" s="121"/>
      <c r="B62" s="121"/>
      <c r="C62" s="121"/>
      <c r="D62" s="114"/>
      <c r="E62" s="114"/>
    </row>
    <row r="63" spans="1:5" ht="27" customHeight="1">
      <c r="A63" s="176"/>
      <c r="B63" s="176"/>
      <c r="C63" s="176"/>
      <c r="D63" s="114"/>
      <c r="E63" s="114"/>
    </row>
    <row r="64" spans="1:5" ht="12.75">
      <c r="A64" s="15"/>
      <c r="B64" s="15"/>
      <c r="C64" s="15"/>
      <c r="D64" s="114"/>
      <c r="E64" s="114"/>
    </row>
    <row r="65" ht="12.75">
      <c r="A65" s="19" t="s">
        <v>5</v>
      </c>
    </row>
    <row r="66" ht="12.75">
      <c r="A66" s="14" t="s">
        <v>124</v>
      </c>
    </row>
    <row r="68" ht="12.75">
      <c r="A68" s="19" t="s">
        <v>6</v>
      </c>
    </row>
    <row r="69" ht="12.75">
      <c r="A69" s="14" t="str">
        <f>Бал!A59</f>
        <v>                     (Валентина Тодорова)</v>
      </c>
    </row>
    <row r="71" spans="1:5" ht="14.25">
      <c r="A71" s="85"/>
      <c r="B71" s="85"/>
      <c r="C71" s="85"/>
      <c r="D71" s="85"/>
      <c r="E71" s="85"/>
    </row>
    <row r="72" spans="1:5" ht="14.25">
      <c r="A72" s="85"/>
      <c r="B72" s="85"/>
      <c r="C72" s="85"/>
      <c r="D72" s="85"/>
      <c r="E72" s="85"/>
    </row>
    <row r="73" spans="1:5" ht="14.25">
      <c r="A73" s="85"/>
      <c r="B73" s="85"/>
      <c r="C73" s="85"/>
      <c r="D73" s="85"/>
      <c r="E73" s="85"/>
    </row>
    <row r="74" spans="1:5" ht="14.25">
      <c r="A74" s="85"/>
      <c r="B74" s="85"/>
      <c r="C74" s="85"/>
      <c r="D74" s="85"/>
      <c r="E74" s="85"/>
    </row>
  </sheetData>
  <sheetProtection/>
  <mergeCells count="8">
    <mergeCell ref="A63:C63"/>
    <mergeCell ref="B6:C6"/>
    <mergeCell ref="A1:C1"/>
    <mergeCell ref="A2:C2"/>
    <mergeCell ref="A3:C3"/>
    <mergeCell ref="A4:C4"/>
    <mergeCell ref="A61:C61"/>
    <mergeCell ref="A59:C59"/>
  </mergeCells>
  <printOptions/>
  <pageMargins left="0.7480314960629921" right="0.15748031496062992" top="0.5118110236220472" bottom="0.6299212598425197" header="0.5118110236220472" footer="0.5118110236220472"/>
  <pageSetup fitToHeight="1" fitToWidth="1"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J31" sqref="J31"/>
    </sheetView>
  </sheetViews>
  <sheetFormatPr defaultColWidth="9.140625" defaultRowHeight="12.75"/>
  <cols>
    <col min="1" max="1" width="25.00390625" style="14" customWidth="1"/>
    <col min="2" max="2" width="7.140625" style="14" customWidth="1"/>
    <col min="3" max="3" width="7.421875" style="14" customWidth="1"/>
    <col min="4" max="4" width="10.57421875" style="14" customWidth="1"/>
    <col min="5" max="6" width="7.28125" style="14" customWidth="1"/>
    <col min="7" max="7" width="7.57421875" style="14" customWidth="1"/>
    <col min="8" max="8" width="9.28125" style="14" customWidth="1"/>
    <col min="9" max="9" width="5.8515625" style="14" customWidth="1"/>
    <col min="10" max="10" width="7.7109375" style="14" customWidth="1"/>
    <col min="11" max="11" width="8.00390625" style="14" customWidth="1"/>
    <col min="12" max="16384" width="9.140625" style="14" customWidth="1"/>
  </cols>
  <sheetData>
    <row r="1" spans="1:11" ht="15.75">
      <c r="A1" s="174" t="s">
        <v>81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5.75">
      <c r="A2" s="174" t="s">
        <v>55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15.75">
      <c r="A3" s="174" t="s">
        <v>113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1" ht="15.75">
      <c r="A4" s="174" t="str">
        <f>Бал!A5</f>
        <v>към 30.09.2019 год.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1:11" ht="18.7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6" spans="1:11" ht="13.5" thickBot="1">
      <c r="A6" s="200" t="s">
        <v>40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</row>
    <row r="7" spans="1:11" ht="12.75" customHeight="1">
      <c r="A7" s="130"/>
      <c r="B7" s="190" t="s">
        <v>85</v>
      </c>
      <c r="C7" s="191"/>
      <c r="D7" s="191"/>
      <c r="E7" s="191"/>
      <c r="F7" s="191"/>
      <c r="G7" s="191"/>
      <c r="H7" s="191"/>
      <c r="I7" s="192"/>
      <c r="J7" s="193" t="s">
        <v>89</v>
      </c>
      <c r="K7" s="131"/>
    </row>
    <row r="8" spans="1:11" ht="12.75" customHeight="1" thickBot="1">
      <c r="A8" s="132"/>
      <c r="B8" s="197" t="s">
        <v>86</v>
      </c>
      <c r="C8" s="198"/>
      <c r="D8" s="198"/>
      <c r="E8" s="198"/>
      <c r="F8" s="198"/>
      <c r="G8" s="198"/>
      <c r="H8" s="198"/>
      <c r="I8" s="199"/>
      <c r="J8" s="194"/>
      <c r="K8" s="133"/>
    </row>
    <row r="9" spans="1:11" ht="12.75">
      <c r="A9" s="132"/>
      <c r="B9" s="134"/>
      <c r="C9" s="134"/>
      <c r="D9" s="135" t="s">
        <v>21</v>
      </c>
      <c r="E9" s="135"/>
      <c r="F9" s="135"/>
      <c r="G9" s="135"/>
      <c r="H9" s="135"/>
      <c r="I9" s="136"/>
      <c r="J9" s="194"/>
      <c r="K9" s="137" t="s">
        <v>88</v>
      </c>
    </row>
    <row r="10" spans="1:11" ht="12.75" customHeight="1">
      <c r="A10" s="132" t="s">
        <v>18</v>
      </c>
      <c r="B10" s="138" t="s">
        <v>19</v>
      </c>
      <c r="C10" s="138" t="s">
        <v>65</v>
      </c>
      <c r="D10" s="139" t="s">
        <v>22</v>
      </c>
      <c r="E10" s="139" t="s">
        <v>26</v>
      </c>
      <c r="F10" s="139" t="s">
        <v>135</v>
      </c>
      <c r="G10" s="139" t="s">
        <v>7</v>
      </c>
      <c r="H10" s="139" t="s">
        <v>28</v>
      </c>
      <c r="I10" s="140"/>
      <c r="J10" s="194"/>
      <c r="K10" s="137" t="s">
        <v>87</v>
      </c>
    </row>
    <row r="11" spans="1:11" ht="12.75">
      <c r="A11" s="132"/>
      <c r="B11" s="138" t="s">
        <v>20</v>
      </c>
      <c r="C11" s="138" t="s">
        <v>66</v>
      </c>
      <c r="D11" s="139" t="s">
        <v>23</v>
      </c>
      <c r="E11" s="139" t="s">
        <v>27</v>
      </c>
      <c r="F11" s="139" t="s">
        <v>27</v>
      </c>
      <c r="G11" s="139" t="s">
        <v>27</v>
      </c>
      <c r="H11" s="139" t="s">
        <v>136</v>
      </c>
      <c r="I11" s="140" t="s">
        <v>8</v>
      </c>
      <c r="J11" s="194"/>
      <c r="K11" s="137" t="s">
        <v>20</v>
      </c>
    </row>
    <row r="12" spans="1:11" ht="12.75">
      <c r="A12" s="132"/>
      <c r="B12" s="138"/>
      <c r="C12" s="138" t="s">
        <v>67</v>
      </c>
      <c r="D12" s="139" t="s">
        <v>24</v>
      </c>
      <c r="E12" s="139"/>
      <c r="F12" s="139"/>
      <c r="G12" s="141"/>
      <c r="H12" s="139" t="s">
        <v>137</v>
      </c>
      <c r="I12" s="140"/>
      <c r="J12" s="194"/>
      <c r="K12" s="133"/>
    </row>
    <row r="13" spans="1:11" ht="13.5" thickBot="1">
      <c r="A13" s="142"/>
      <c r="B13" s="143"/>
      <c r="C13" s="143"/>
      <c r="D13" s="144" t="s">
        <v>25</v>
      </c>
      <c r="E13" s="144"/>
      <c r="F13" s="144"/>
      <c r="G13" s="144"/>
      <c r="H13" s="144"/>
      <c r="I13" s="145"/>
      <c r="J13" s="195"/>
      <c r="K13" s="146"/>
    </row>
    <row r="14" spans="1:11" ht="13.5" thickBot="1">
      <c r="A14" s="20" t="s">
        <v>155</v>
      </c>
      <c r="B14" s="21">
        <v>2300</v>
      </c>
      <c r="C14" s="21">
        <v>698</v>
      </c>
      <c r="D14" s="21">
        <v>9308</v>
      </c>
      <c r="E14" s="21">
        <v>1822</v>
      </c>
      <c r="F14" s="21">
        <v>4</v>
      </c>
      <c r="G14" s="21">
        <v>30132</v>
      </c>
      <c r="H14" s="21">
        <v>-4113</v>
      </c>
      <c r="I14" s="21">
        <f>SUM(B14:H14)</f>
        <v>40151</v>
      </c>
      <c r="J14" s="21">
        <v>27020</v>
      </c>
      <c r="K14" s="21">
        <f aca="true" t="shared" si="0" ref="K14:K19">SUM(I14:J14)</f>
        <v>67171</v>
      </c>
    </row>
    <row r="15" spans="1:11" ht="24">
      <c r="A15" s="28" t="s">
        <v>119</v>
      </c>
      <c r="B15" s="22"/>
      <c r="C15" s="22"/>
      <c r="D15" s="22"/>
      <c r="E15" s="22"/>
      <c r="F15" s="22"/>
      <c r="G15" s="22"/>
      <c r="H15" s="23">
        <v>-2379</v>
      </c>
      <c r="I15" s="23">
        <f>SUM(B15:H15)</f>
        <v>-2379</v>
      </c>
      <c r="J15" s="23">
        <v>799</v>
      </c>
      <c r="K15" s="29">
        <f t="shared" si="0"/>
        <v>-1580</v>
      </c>
    </row>
    <row r="16" spans="1:11" ht="15.75" customHeight="1">
      <c r="A16" s="30" t="s">
        <v>95</v>
      </c>
      <c r="B16" s="24"/>
      <c r="C16" s="24"/>
      <c r="D16" s="24"/>
      <c r="E16" s="24">
        <f>E18</f>
        <v>1</v>
      </c>
      <c r="F16" s="24"/>
      <c r="G16" s="24">
        <f>G18</f>
        <v>64</v>
      </c>
      <c r="H16" s="25">
        <f>H17+H18</f>
        <v>-334</v>
      </c>
      <c r="I16" s="25">
        <f>SUM(B16:H16)</f>
        <v>-269</v>
      </c>
      <c r="J16" s="25">
        <v>-392</v>
      </c>
      <c r="K16" s="31">
        <f>SUM(B16:I16)</f>
        <v>-538</v>
      </c>
    </row>
    <row r="17" spans="1:11" ht="15.75" customHeight="1">
      <c r="A17" s="30" t="s">
        <v>96</v>
      </c>
      <c r="B17" s="24"/>
      <c r="C17" s="24"/>
      <c r="D17" s="24"/>
      <c r="E17" s="24"/>
      <c r="F17" s="24"/>
      <c r="G17" s="24"/>
      <c r="H17" s="25">
        <v>-269</v>
      </c>
      <c r="I17" s="25">
        <f>SUM(B17:H17)</f>
        <v>-269</v>
      </c>
      <c r="J17" s="25">
        <v>-352</v>
      </c>
      <c r="K17" s="31">
        <f t="shared" si="0"/>
        <v>-621</v>
      </c>
    </row>
    <row r="18" spans="1:11" s="16" customFormat="1" ht="15.75" customHeight="1">
      <c r="A18" s="30" t="s">
        <v>120</v>
      </c>
      <c r="B18" s="24"/>
      <c r="C18" s="24"/>
      <c r="D18" s="24"/>
      <c r="E18" s="24">
        <v>1</v>
      </c>
      <c r="F18" s="24"/>
      <c r="G18" s="25">
        <v>64</v>
      </c>
      <c r="H18" s="25">
        <f>-266+201</f>
        <v>-65</v>
      </c>
      <c r="I18" s="25">
        <f>SUM(B18:H18)</f>
        <v>0</v>
      </c>
      <c r="J18" s="24">
        <v>-40</v>
      </c>
      <c r="K18" s="31">
        <f t="shared" si="0"/>
        <v>-40</v>
      </c>
    </row>
    <row r="19" spans="1:11" s="16" customFormat="1" ht="15.75" customHeight="1">
      <c r="A19" s="32" t="s">
        <v>126</v>
      </c>
      <c r="B19" s="24"/>
      <c r="C19" s="24"/>
      <c r="D19" s="24"/>
      <c r="E19" s="24"/>
      <c r="F19" s="24"/>
      <c r="G19" s="25"/>
      <c r="H19" s="25"/>
      <c r="I19" s="25"/>
      <c r="J19" s="24"/>
      <c r="K19" s="31">
        <f t="shared" si="0"/>
        <v>0</v>
      </c>
    </row>
    <row r="20" spans="1:11" s="16" customFormat="1" ht="15.75" customHeight="1">
      <c r="A20" s="32" t="s">
        <v>127</v>
      </c>
      <c r="B20" s="24"/>
      <c r="C20" s="24"/>
      <c r="D20" s="24"/>
      <c r="E20" s="24"/>
      <c r="F20" s="24"/>
      <c r="G20" s="25"/>
      <c r="H20" s="25"/>
      <c r="I20" s="25"/>
      <c r="J20" s="24"/>
      <c r="K20" s="31"/>
    </row>
    <row r="21" spans="1:11" ht="16.5" customHeight="1" thickBot="1">
      <c r="A21" s="33" t="s">
        <v>97</v>
      </c>
      <c r="B21" s="26">
        <v>23</v>
      </c>
      <c r="C21" s="26">
        <v>1758</v>
      </c>
      <c r="D21" s="27">
        <v>17</v>
      </c>
      <c r="E21" s="27">
        <v>20</v>
      </c>
      <c r="F21" s="27"/>
      <c r="G21" s="27">
        <v>295</v>
      </c>
      <c r="H21" s="27">
        <v>62</v>
      </c>
      <c r="I21" s="27">
        <f>SUM(B21:H21)</f>
        <v>2175</v>
      </c>
      <c r="J21" s="27">
        <v>-279</v>
      </c>
      <c r="K21" s="34">
        <f>SUM(I21:J21)</f>
        <v>1896</v>
      </c>
    </row>
    <row r="22" spans="1:11" ht="15.75" customHeight="1" thickBot="1">
      <c r="A22" s="20" t="s">
        <v>147</v>
      </c>
      <c r="B22" s="21">
        <f>SUM(B14:B21)</f>
        <v>2323</v>
      </c>
      <c r="C22" s="21">
        <f>SUM(C14:C21)</f>
        <v>2456</v>
      </c>
      <c r="D22" s="21">
        <f>SUM(D14:D21)</f>
        <v>9325</v>
      </c>
      <c r="E22" s="21">
        <f>E14+E16+E21</f>
        <v>1843</v>
      </c>
      <c r="F22" s="21">
        <f>SUM(F14:F21)</f>
        <v>4</v>
      </c>
      <c r="G22" s="21">
        <f>G14+G16+G21</f>
        <v>30491</v>
      </c>
      <c r="H22" s="21">
        <f>H14+H15+H16+H19+H21</f>
        <v>-6764</v>
      </c>
      <c r="I22" s="21">
        <f>SUM(B22:H22)</f>
        <v>39678</v>
      </c>
      <c r="J22" s="21">
        <f>SUM(J14:J21)-J16</f>
        <v>27148</v>
      </c>
      <c r="K22" s="21">
        <f>SUM(K14:K21)-K16</f>
        <v>66826</v>
      </c>
    </row>
    <row r="23" spans="1:11" ht="14.25" customHeight="1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</row>
    <row r="24" spans="1:6" ht="12.75">
      <c r="A24" s="122" t="str">
        <f>Бал!A54</f>
        <v>Дата: 15.11.2019 г.</v>
      </c>
      <c r="B24" s="123"/>
      <c r="C24" s="123"/>
      <c r="D24" s="123"/>
      <c r="E24" s="123"/>
      <c r="F24" s="123"/>
    </row>
    <row r="25" spans="1:6" ht="12.75">
      <c r="A25" s="196"/>
      <c r="B25" s="196"/>
      <c r="C25" s="196"/>
      <c r="D25" s="196"/>
      <c r="E25" s="196"/>
      <c r="F25" s="149"/>
    </row>
    <row r="26" spans="1:6" ht="12.75">
      <c r="A26" s="124" t="s">
        <v>5</v>
      </c>
      <c r="B26" s="122"/>
      <c r="C26" s="122"/>
      <c r="D26" s="122"/>
      <c r="E26" s="122"/>
      <c r="F26" s="122"/>
    </row>
    <row r="27" spans="1:6" ht="12.75">
      <c r="A27" s="122" t="s">
        <v>124</v>
      </c>
      <c r="B27" s="122"/>
      <c r="C27" s="122"/>
      <c r="D27" s="122"/>
      <c r="E27" s="122"/>
      <c r="F27" s="122"/>
    </row>
    <row r="28" spans="1:6" ht="12.75">
      <c r="A28" s="122"/>
      <c r="B28" s="122"/>
      <c r="C28" s="122"/>
      <c r="D28" s="122"/>
      <c r="E28" s="122"/>
      <c r="F28" s="122"/>
    </row>
    <row r="29" spans="1:6" ht="12.75">
      <c r="A29" s="124" t="s">
        <v>6</v>
      </c>
      <c r="B29" s="122"/>
      <c r="C29" s="122"/>
      <c r="D29" s="122"/>
      <c r="E29" s="122"/>
      <c r="F29" s="122"/>
    </row>
    <row r="30" spans="1:6" ht="12.75">
      <c r="A30" s="122" t="str">
        <f>Бал!A59</f>
        <v>                     (Валентина Тодорова)</v>
      </c>
      <c r="B30" s="122"/>
      <c r="C30" s="122"/>
      <c r="D30" s="122"/>
      <c r="E30" s="122"/>
      <c r="F30" s="122"/>
    </row>
    <row r="31" spans="1:6" ht="12.75">
      <c r="A31" s="122"/>
      <c r="B31" s="122"/>
      <c r="C31" s="122"/>
      <c r="D31" s="122"/>
      <c r="E31" s="122"/>
      <c r="F31" s="122"/>
    </row>
    <row r="32" spans="1:6" ht="14.25">
      <c r="A32" s="85"/>
      <c r="B32" s="85"/>
      <c r="C32" s="85"/>
      <c r="D32" s="85"/>
      <c r="E32" s="85"/>
      <c r="F32" s="85"/>
    </row>
    <row r="33" spans="1:6" ht="14.25">
      <c r="A33" s="85"/>
      <c r="B33" s="85"/>
      <c r="C33" s="85"/>
      <c r="D33" s="85"/>
      <c r="E33" s="85"/>
      <c r="F33" s="85"/>
    </row>
    <row r="34" spans="1:6" ht="14.25">
      <c r="A34" s="85"/>
      <c r="B34" s="85"/>
      <c r="C34" s="85"/>
      <c r="D34" s="85"/>
      <c r="E34" s="85"/>
      <c r="F34" s="85"/>
    </row>
    <row r="35" ht="14.25">
      <c r="A35" s="85"/>
    </row>
  </sheetData>
  <sheetProtection/>
  <mergeCells count="9">
    <mergeCell ref="B7:I7"/>
    <mergeCell ref="J7:J13"/>
    <mergeCell ref="A25:E25"/>
    <mergeCell ref="B8:I8"/>
    <mergeCell ref="A1:K1"/>
    <mergeCell ref="A2:K2"/>
    <mergeCell ref="A4:K4"/>
    <mergeCell ref="A6:K6"/>
    <mergeCell ref="A3:K3"/>
  </mergeCells>
  <printOptions/>
  <pageMargins left="0.5511811023622047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34.140625" style="0" customWidth="1"/>
    <col min="2" max="2" width="8.7109375" style="0" customWidth="1"/>
    <col min="3" max="3" width="8.421875" style="0" customWidth="1"/>
    <col min="4" max="4" width="11.8515625" style="0" customWidth="1"/>
    <col min="5" max="5" width="8.140625" style="0" customWidth="1"/>
    <col min="6" max="6" width="9.00390625" style="0" customWidth="1"/>
    <col min="7" max="7" width="8.7109375" style="0" customWidth="1"/>
    <col min="8" max="8" width="10.00390625" style="0" customWidth="1"/>
    <col min="9" max="9" width="8.140625" style="0" customWidth="1"/>
    <col min="10" max="10" width="8.57421875" style="0" customWidth="1"/>
  </cols>
  <sheetData>
    <row r="1" spans="1:11" ht="18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5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8.7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1" ht="1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</row>
    <row r="5" spans="1:11" ht="12.75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</row>
    <row r="6" spans="1:11" ht="12.75" customHeight="1">
      <c r="A6" s="2"/>
      <c r="B6" s="201"/>
      <c r="C6" s="201"/>
      <c r="D6" s="201"/>
      <c r="E6" s="201"/>
      <c r="F6" s="201"/>
      <c r="G6" s="201"/>
      <c r="H6" s="201"/>
      <c r="I6" s="201"/>
      <c r="J6" s="202"/>
      <c r="K6" s="10"/>
    </row>
    <row r="7" spans="1:11" ht="12.75">
      <c r="A7" s="2"/>
      <c r="B7" s="201"/>
      <c r="C7" s="201"/>
      <c r="D7" s="201"/>
      <c r="E7" s="201"/>
      <c r="F7" s="201"/>
      <c r="G7" s="201"/>
      <c r="H7" s="201"/>
      <c r="I7" s="201"/>
      <c r="J7" s="202"/>
      <c r="K7" s="10"/>
    </row>
    <row r="8" spans="1:11" ht="12.75" customHeight="1">
      <c r="A8" s="2"/>
      <c r="B8" s="2"/>
      <c r="C8" s="2"/>
      <c r="D8" s="2"/>
      <c r="E8" s="2"/>
      <c r="F8" s="2"/>
      <c r="G8" s="2"/>
      <c r="H8" s="2"/>
      <c r="I8" s="2"/>
      <c r="J8" s="202"/>
      <c r="K8" s="2"/>
    </row>
    <row r="9" spans="1:11" ht="15">
      <c r="A9" s="1"/>
      <c r="B9" s="2"/>
      <c r="C9" s="2"/>
      <c r="D9" s="2"/>
      <c r="E9" s="2"/>
      <c r="F9" s="9"/>
      <c r="G9" s="2"/>
      <c r="H9" s="2"/>
      <c r="I9" s="2"/>
      <c r="J9" s="202"/>
      <c r="K9" s="2"/>
    </row>
    <row r="10" spans="1:11" ht="12.75">
      <c r="A10" s="2"/>
      <c r="B10" s="2"/>
      <c r="C10" s="2"/>
      <c r="D10" s="2"/>
      <c r="E10" s="2"/>
      <c r="F10" s="9"/>
      <c r="G10" s="2"/>
      <c r="H10" s="2"/>
      <c r="I10" s="2"/>
      <c r="J10" s="202"/>
      <c r="K10" s="2"/>
    </row>
    <row r="11" spans="1:11" ht="12.75">
      <c r="A11" s="2"/>
      <c r="B11" s="2"/>
      <c r="C11" s="2"/>
      <c r="D11" s="2"/>
      <c r="E11" s="2"/>
      <c r="F11" s="2"/>
      <c r="G11" s="10"/>
      <c r="H11" s="2"/>
      <c r="I11" s="2"/>
      <c r="J11" s="202"/>
      <c r="K11" s="10"/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02"/>
      <c r="K12" s="10"/>
    </row>
    <row r="13" spans="1:11" ht="15.75" customHeight="1">
      <c r="A13" s="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5.75" customHeight="1">
      <c r="A14" s="10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5.75" customHeight="1">
      <c r="A15" s="10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15.75" customHeight="1">
      <c r="A16" s="10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5.75" customHeight="1">
      <c r="A17" s="10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5.75" customHeight="1">
      <c r="A18" s="10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5.75" customHeight="1">
      <c r="A19" s="3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5.75" customHeight="1">
      <c r="A20" s="3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6.5" customHeight="1">
      <c r="A21" s="4"/>
      <c r="B21" s="3"/>
      <c r="C21" s="3"/>
      <c r="D21" s="3"/>
      <c r="E21" s="3"/>
      <c r="F21" s="3"/>
      <c r="G21" s="3"/>
      <c r="H21" s="3"/>
      <c r="I21" s="3"/>
      <c r="J21" s="5"/>
      <c r="K21" s="5"/>
    </row>
    <row r="22" spans="1:11" ht="16.5" customHeight="1">
      <c r="A22" s="4"/>
      <c r="B22" s="3"/>
      <c r="C22" s="3"/>
      <c r="D22" s="3"/>
      <c r="E22" s="3"/>
      <c r="F22" s="3"/>
      <c r="G22" s="3"/>
      <c r="H22" s="3"/>
      <c r="I22" s="3"/>
      <c r="J22" s="5"/>
      <c r="K22" s="5"/>
    </row>
    <row r="23" spans="1:11" ht="15.75" customHeight="1">
      <c r="A23" s="4"/>
      <c r="B23" s="3"/>
      <c r="C23" s="3"/>
      <c r="D23" s="3"/>
      <c r="E23" s="3"/>
      <c r="F23" s="3"/>
      <c r="G23" s="3"/>
      <c r="H23" s="3"/>
      <c r="I23" s="3"/>
      <c r="J23" s="5"/>
      <c r="K23" s="5"/>
    </row>
    <row r="24" spans="1:11" ht="15.75" customHeight="1">
      <c r="A24" s="4"/>
      <c r="B24" s="3"/>
      <c r="C24" s="3"/>
      <c r="D24" s="3"/>
      <c r="E24" s="3"/>
      <c r="F24" s="3"/>
      <c r="G24" s="3"/>
      <c r="H24" s="3"/>
      <c r="I24" s="3"/>
      <c r="J24" s="3"/>
      <c r="K24" s="5"/>
    </row>
    <row r="25" spans="1:11" ht="15.75" customHeight="1">
      <c r="A25" s="4"/>
      <c r="B25" s="3"/>
      <c r="C25" s="3"/>
      <c r="D25" s="3"/>
      <c r="E25" s="3"/>
      <c r="F25" s="3"/>
      <c r="G25" s="3"/>
      <c r="H25" s="3"/>
      <c r="I25" s="3"/>
      <c r="J25" s="3"/>
      <c r="K25" s="5"/>
    </row>
    <row r="26" spans="1:11" ht="15">
      <c r="A26" s="4"/>
      <c r="B26" s="3"/>
      <c r="C26" s="3"/>
      <c r="D26" s="3"/>
      <c r="E26" s="3"/>
      <c r="F26" s="3"/>
      <c r="G26" s="3"/>
      <c r="H26" s="3"/>
      <c r="I26" s="10"/>
      <c r="J26" s="3"/>
      <c r="K26" s="5"/>
    </row>
    <row r="27" spans="1:11" ht="12.75">
      <c r="A27" s="5"/>
      <c r="B27" s="3"/>
      <c r="C27" s="3"/>
      <c r="D27" s="3"/>
      <c r="E27" s="3"/>
      <c r="F27" s="3"/>
      <c r="G27" s="3"/>
      <c r="H27" s="3"/>
      <c r="I27" s="10"/>
      <c r="J27" s="3"/>
      <c r="K27" s="5"/>
    </row>
    <row r="28" spans="1:11" ht="15">
      <c r="A28" s="6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5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5">
      <c r="A31" s="11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5">
      <c r="A32" s="11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5">
      <c r="A33" s="7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5">
      <c r="A34" s="8"/>
      <c r="B34" s="5"/>
      <c r="C34" s="5"/>
      <c r="D34" s="5"/>
      <c r="E34" s="5"/>
      <c r="F34" s="5"/>
      <c r="G34" s="5"/>
      <c r="H34" s="5"/>
      <c r="I34" s="5"/>
      <c r="J34" s="5"/>
      <c r="K34" s="5"/>
    </row>
  </sheetData>
  <sheetProtection/>
  <mergeCells count="8">
    <mergeCell ref="B6:I6"/>
    <mergeCell ref="B7:I7"/>
    <mergeCell ref="J6:J12"/>
    <mergeCell ref="A1:K1"/>
    <mergeCell ref="A2:K2"/>
    <mergeCell ref="A3:K3"/>
    <mergeCell ref="A4:K4"/>
    <mergeCell ref="A5:K5"/>
  </mergeCells>
  <printOptions/>
  <pageMargins left="0.77" right="0.7480314960629921" top="0.65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home1</cp:lastModifiedBy>
  <cp:lastPrinted>2019-11-18T14:27:41Z</cp:lastPrinted>
  <dcterms:created xsi:type="dcterms:W3CDTF">2003-12-01T09:31:43Z</dcterms:created>
  <dcterms:modified xsi:type="dcterms:W3CDTF">2019-11-18T14:29:55Z</dcterms:modified>
  <cp:category/>
  <cp:version/>
  <cp:contentType/>
  <cp:contentStatus/>
</cp:coreProperties>
</file>