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<sst xmlns="http://schemas.openxmlformats.org/spreadsheetml/2006/main" count="1067" uniqueCount="878">
  <si>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</si>
  <si>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</si>
  <si>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</si>
  <si>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</si>
  <si>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</si>
  <si>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</si>
  <si>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</si>
  <si>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</si>
  <si>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</si>
  <si>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</si>
  <si>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</si>
  <si>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</si>
  <si>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</si>
  <si>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</si>
  <si>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</si>
  <si>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</si>
  <si>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</si>
  <si>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</si>
  <si>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</si>
  <si>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</si>
  <si>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</si>
  <si>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</si>
  <si>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</si>
  <si>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</si>
  <si>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</si>
  <si>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</si>
  <si>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</si>
  <si>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</si>
  <si>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</si>
  <si>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</si>
  <si>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</si>
  <si>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</si>
  <si>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</si>
  <si>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</si>
  <si>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</si>
  <si>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</si>
  <si>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</si>
  <si>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</si>
  <si>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</si>
  <si>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</si>
  <si>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</si>
  <si>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</si>
  <si>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</si>
  <si>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</si>
  <si>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</si>
  <si>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</si>
  <si>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</si>
  <si>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</si>
  <si>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</si>
  <si>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</si>
  <si>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</si>
  <si>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</si>
  <si>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</si>
  <si>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</si>
  <si>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</si>
  <si>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</si>
  <si>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</si>
  <si>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</si>
  <si>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</si>
  <si>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</si>
  <si>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</si>
  <si>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</si>
  <si>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</si>
  <si>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</si>
  <si>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</si>
  <si>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</si>
  <si>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</si>
  <si>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</si>
  <si>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</si>
  <si>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</si>
  <si>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</si>
  <si>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</si>
  <si>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</si>
  <si>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</si>
  <si>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</si>
  <si>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</si>
  <si>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</si>
  <si>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</si>
  <si>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</si>
  <si>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</si>
  <si>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</si>
  <si>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</si>
  <si>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</si>
  <si>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</si>
  <si>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</si>
  <si>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</si>
  <si>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</si>
  <si>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</si>
  <si>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</si>
  <si>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</si>
  <si>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</si>
  <si>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</si>
  <si>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</si>
  <si>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</si>
  <si>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</si>
  <si>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</si>
  <si>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</si>
  <si>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</si>
  <si>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</si>
  <si>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</si>
  <si>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</si>
  <si>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</si>
  <si>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</si>
  <si>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</si>
  <si>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</si>
  <si>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</si>
  <si>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</si>
  <si>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</si>
  <si>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</si>
  <si>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</si>
  <si>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</si>
  <si>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</si>
  <si>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</si>
  <si>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</si>
  <si>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</si>
  <si>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</si>
  <si>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</si>
  <si>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</si>
  <si>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</si>
  <si>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</si>
  <si>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</si>
  <si>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</si>
  <si>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</si>
  <si>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</si>
  <si>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</si>
  <si>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</si>
  <si>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</si>
  <si>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</si>
  <si>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</si>
  <si>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</si>
  <si>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</si>
  <si>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</si>
  <si>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</si>
  <si>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</si>
  <si>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</si>
  <si>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</si>
  <si>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</si>
  <si>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</si>
  <si>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</si>
  <si>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</si>
  <si>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</si>
  <si>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</si>
  <si>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</si>
  <si>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</si>
  <si>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</si>
  <si>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</si>
  <si>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</si>
  <si>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</si>
  <si>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</si>
  <si>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</si>
  <si>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</si>
  <si>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</si>
  <si>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</si>
  <si>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</si>
  <si>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</si>
  <si>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</si>
  <si>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</si>
  <si>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</si>
  <si>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</si>
  <si>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</si>
  <si>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</si>
  <si>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</si>
  <si>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</si>
  <si>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</si>
  <si>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</si>
  <si>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</si>
  <si>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</si>
  <si>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</si>
  <si>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</si>
  <si>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</si>
  <si>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</si>
  <si>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</si>
  <si>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</si>
  <si>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</si>
  <si>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</si>
  <si>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</si>
  <si>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</si>
  <si>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</si>
  <si>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</si>
  <si>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</si>
  <si>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</si>
  <si>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</si>
  <si>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</si>
  <si>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</si>
  <si>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</si>
  <si>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</si>
  <si>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</si>
  <si>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</si>
  <si>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</si>
  <si>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</si>
  <si>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</si>
  <si>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</si>
  <si>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</si>
  <si>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</si>
  <si>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</si>
  <si>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</si>
  <si>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</si>
  <si>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</si>
  <si>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</si>
  <si>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</si>
  <si>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</si>
  <si>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</si>
  <si>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</si>
  <si>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</si>
  <si>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</si>
  <si>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</si>
  <si>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</si>
  <si>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</si>
  <si>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</si>
  <si>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</si>
  <si>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</si>
  <si>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</si>
  <si>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</si>
  <si>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</si>
  <si>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</si>
  <si>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</si>
  <si>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</si>
  <si>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</si>
  <si>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</si>
  <si>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</si>
  <si>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</si>
  <si>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</si>
  <si>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</si>
  <si>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</si>
  <si>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</si>
  <si>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</si>
  <si>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</si>
  <si>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</si>
  <si>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</si>
  <si>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</si>
  <si>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</si>
  <si>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</si>
  <si>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</si>
  <si>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</si>
  <si>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</si>
  <si>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</si>
  <si>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</si>
  <si>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</si>
  <si>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</si>
  <si>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</si>
  <si>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</si>
  <si>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</si>
  <si>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</si>
  <si>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</si>
  <si>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</si>
  <si>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</si>
  <si>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</si>
  <si>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</si>
  <si>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</si>
  <si>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</si>
  <si>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</si>
  <si>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</si>
  <si>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</si>
  <si>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</si>
  <si>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</si>
  <si>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</si>
  <si>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</si>
  <si>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</si>
  <si>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</si>
  <si>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</si>
  <si>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</si>
  <si>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</si>
  <si>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</si>
  <si>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</si>
  <si>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</si>
  <si>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</si>
  <si>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</si>
  <si>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</si>
  <si>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</si>
  <si>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</si>
  <si>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</si>
  <si>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</si>
  <si>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</si>
  <si>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</si>
  <si>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</si>
  <si>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</si>
  <si>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</si>
  <si>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</si>
  <si>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</si>
  <si>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</si>
  <si>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</si>
  <si>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</si>
  <si>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</si>
  <si>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</si>
  <si>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</si>
  <si>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</si>
  <si>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</si>
  <si>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</si>
  <si>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</si>
  <si>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</si>
  <si>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</si>
  <si>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</si>
  <si>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</si>
  <si>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</si>
  <si>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</si>
  <si>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</si>
  <si>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</si>
  <si>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</si>
  <si>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</si>
  <si>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</si>
  <si>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</si>
  <si>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</si>
  <si>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</si>
  <si>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</si>
  <si>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</si>
  <si>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</si>
  <si>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</si>
  <si>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</si>
  <si>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</si>
  <si>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</si>
  <si>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</si>
  <si>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</si>
  <si>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</si>
  <si>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</si>
  <si>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</si>
  <si>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</si>
  <si>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</si>
  <si>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</si>
  <si>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</si>
  <si>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</si>
  <si>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</si>
  <si>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</si>
  <si>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</si>
  <si>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</si>
  <si>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</si>
  <si>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</si>
  <si>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</si>
  <si>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</si>
  <si>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</si>
  <si>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</si>
  <si>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</si>
  <si>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</si>
  <si>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</si>
  <si>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</si>
  <si>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</si>
  <si>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</si>
  <si>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</si>
  <si>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</si>
  <si>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</si>
  <si>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</si>
  <si>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</si>
  <si>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</si>
  <si>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</si>
  <si>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</si>
  <si>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</si>
  <si>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</si>
  <si>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</si>
  <si>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</si>
  <si>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</si>
  <si>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</si>
  <si>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</si>
  <si>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</si>
  <si>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</si>
  <si>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</si>
  <si>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</si>
  <si>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</si>
  <si>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</si>
  <si>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</si>
  <si>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</si>
  <si>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</si>
  <si>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</si>
  <si>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</si>
  <si>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</si>
  <si>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</si>
  <si>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</si>
  <si>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</si>
  <si>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</si>
  <si>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</si>
  <si>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</si>
  <si>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</si>
  <si>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</si>
  <si>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</si>
  <si>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</si>
  <si>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</si>
  <si>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</si>
  <si>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</si>
  <si>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</si>
  <si>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</si>
  <si>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</si>
  <si>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</si>
  <si>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</si>
  <si>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</si>
  <si>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</si>
  <si>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</si>
  <si>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</si>
  <si>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</si>
  <si>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</si>
  <si>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</si>
  <si>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</si>
  <si>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</si>
  <si>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</si>
  <si>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</si>
  <si>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</si>
  <si>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</si>
  <si>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</si>
  <si>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</si>
  <si>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</si>
  <si>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</si>
  <si>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</si>
  <si>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</si>
  <si>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</si>
  <si>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</si>
  <si>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</si>
  <si>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</si>
  <si>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</si>
  <si>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</si>
  <si>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</si>
  <si>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</si>
  <si>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</si>
  <si>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</si>
  <si>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</si>
  <si>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</si>
  <si>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</si>
  <si>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</si>
  <si>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</si>
  <si>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</si>
  <si>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</si>
  <si>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</si>
  <si>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</si>
  <si>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</si>
  <si>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</si>
  <si>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</si>
  <si>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</si>
  <si>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</si>
  <si>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</si>
  <si>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</si>
  <si>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</si>
  <si>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</si>
  <si>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</si>
  <si>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</si>
  <si>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</si>
  <si>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</si>
  <si>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</si>
  <si>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</si>
  <si>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</si>
  <si>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</si>
  <si>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</si>
  <si>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</si>
  <si>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</si>
  <si>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</si>
  <si>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</si>
  <si>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</si>
  <si>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</si>
  <si>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</si>
  <si>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</si>
  <si>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</si>
  <si>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</si>
  <si>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</si>
  <si>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</si>
  <si>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</si>
  <si>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</si>
  <si>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</si>
  <si>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</si>
  <si>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</si>
  <si>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</si>
  <si>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</si>
  <si>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</si>
  <si>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</si>
  <si>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</si>
  <si>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</si>
  <si>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</si>
  <si>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</si>
  <si>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</si>
  <si>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</si>
  <si>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</si>
  <si>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</si>
  <si>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</si>
  <si>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</si>
  <si>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</si>
  <si>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</si>
  <si>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</si>
  <si>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</si>
  <si>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</si>
  <si>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</si>
  <si>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</si>
  <si>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</si>
  <si>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</si>
  <si>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</si>
  <si>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</si>
  <si>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</si>
  <si>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</si>
  <si>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</si>
  <si>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</si>
  <si>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</si>
  <si>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</si>
  <si>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</si>
  <si>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</si>
  <si>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</si>
  <si>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</si>
  <si>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</si>
  <si>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</si>
  <si>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</si>
  <si>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</si>
  <si>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</si>
  <si>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</si>
  <si>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</si>
  <si>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</si>
  <si>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</si>
  <si>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</si>
  <si>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</si>
  <si>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</si>
  <si>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</si>
  <si>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</si>
  <si>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</si>
  <si>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</si>
  <si>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</si>
  <si>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</si>
  <si>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</si>
  <si>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</si>
  <si>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</si>
  <si>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</si>
  <si>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</si>
  <si>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</si>
  <si>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</si>
  <si>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</si>
  <si>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</si>
  <si>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</si>
  <si>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</si>
  <si>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</si>
  <si>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</si>
  <si>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</si>
  <si>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</si>
  <si>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</si>
  <si>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</si>
  <si>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</si>
  <si>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</si>
  <si>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</si>
  <si>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</si>
  <si>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</si>
  <si>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</si>
  <si>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</si>
  <si>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</si>
  <si>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</si>
  <si>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</si>
  <si>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</si>
  <si>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</si>
  <si>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</si>
  <si>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</si>
  <si>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</si>
  <si>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</si>
  <si>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</si>
  <si>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</si>
  <si>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</si>
  <si>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</si>
  <si>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</si>
  <si>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</si>
  <si>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</si>
  <si>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</si>
  <si>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</si>
  <si>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</si>
  <si>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</si>
  <si>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</si>
  <si>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</si>
  <si>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</si>
  <si>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</si>
  <si>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</si>
  <si>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</si>
  <si>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</si>
  <si>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</si>
  <si>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</si>
  <si>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</si>
  <si>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</si>
  <si>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</si>
  <si>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</si>
  <si>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</si>
  <si>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</si>
  <si>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</si>
  <si>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</si>
  <si>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</si>
  <si>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</si>
  <si>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</si>
  <si>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</si>
  <si>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</si>
  <si>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</si>
  <si>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</si>
  <si>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</si>
  <si>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</si>
  <si>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</si>
  <si>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</si>
  <si>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</si>
  <si>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</si>
  <si>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</si>
  <si>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</si>
  <si>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</si>
  <si>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</si>
  <si>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</si>
  <si>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</si>
  <si>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</si>
  <si>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</si>
  <si>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</si>
  <si>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</si>
  <si>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</si>
  <si>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</si>
  <si>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</si>
  <si>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</si>
  <si>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</si>
  <si>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</si>
  <si>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</si>
  <si>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</si>
  <si>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</si>
  <si>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</si>
  <si>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</si>
  <si>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</si>
  <si>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</si>
  <si>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</si>
  <si>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</si>
  <si>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</si>
  <si>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</si>
  <si>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</si>
  <si>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</si>
  <si>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</si>
  <si>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</si>
  <si>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</si>
  <si>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</si>
  <si>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</si>
  <si>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</si>
  <si>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</si>
  <si>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</si>
  <si>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</si>
  <si>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</si>
  <si>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</si>
  <si>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</si>
  <si>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</si>
  <si>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</si>
  <si>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</si>
  <si>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</si>
  <si>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</si>
  <si>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</si>
  <si>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</si>
  <si>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</si>
  <si>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</si>
  <si>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</si>
  <si>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</si>
  <si>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</si>
  <si>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</si>
  <si>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</si>
  <si>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</si>
  <si>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</si>
  <si>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</si>
  <si>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</si>
  <si>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</si>
  <si>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</si>
  <si>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</si>
  <si>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</si>
  <si>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</si>
  <si>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</si>
  <si>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</si>
  <si>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</si>
  <si>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</si>
  <si>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</si>
  <si>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</si>
  <si>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</si>
  <si>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</si>
  <si>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</si>
  <si>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</si>
  <si>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</si>
  <si>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</si>
  <si>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</si>
  <si>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</si>
  <si>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</si>
  <si>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</si>
  <si>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</si>
  <si>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</si>
  <si>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</si>
  <si>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</si>
  <si>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</si>
  <si>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</si>
  <si>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</si>
  <si>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</si>
  <si>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</si>
  <si>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</si>
  <si>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</si>
  <si>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</si>
  <si>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</si>
  <si>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</si>
  <si>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</si>
  <si>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</si>
  <si>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</si>
  <si>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</si>
  <si>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</si>
  <si>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</si>
  <si>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</si>
  <si>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</si>
  <si>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</si>
  <si>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</si>
  <si>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</si>
  <si>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</si>
  <si>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</si>
  <si>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</si>
  <si>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</si>
  <si>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</si>
  <si>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</si>
  <si>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</si>
  <si>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</si>
  <si>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</si>
  <si>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</si>
  <si>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</si>
  <si>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</si>
  <si>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</si>
  <si>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</si>
  <si>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</si>
  <si>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</si>
  <si>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</si>
  <si>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</si>
  <si>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</si>
  <si>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</si>
  <si>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</si>
  <si>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</si>
  <si>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</si>
  <si>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</si>
  <si>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</si>
  <si>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</si>
  <si>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</si>
  <si>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</si>
  <si>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</si>
  <si>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</si>
  <si>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</si>
  <si>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</si>
  <si>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</si>
  <si>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</si>
  <si>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</si>
  <si>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</si>
  <si>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</si>
  <si>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</si>
  <si>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</si>
  <si>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</si>
  <si>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</si>
  <si>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</si>
  <si>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</si>
  <si>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</si>
  <si>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</si>
  <si>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</si>
  <si>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</si>
  <si>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</si>
  <si>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</si>
  <si>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</si>
  <si>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</si>
  <si>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</si>
  <si>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</si>
  <si>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</si>
  <si>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</si>
  <si>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</si>
  <si>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</si>
  <si>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</si>
  <si>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</si>
  <si>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</si>
  <si>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</si>
  <si>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</si>
  <si>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</si>
  <si>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</si>
  <si>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</si>
  <si>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</si>
  <si>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</si>
  <si>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</si>
  <si>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</si>
  <si>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</si>
  <si>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</si>
  <si>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</si>
  <si>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</si>
  <si>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</si>
  <si>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</si>
  <si>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</si>
  <si>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</si>
  <si>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</si>
  <si>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</si>
  <si>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</si>
  <si>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</si>
  <si>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</si>
  <si>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</si>
  <si>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</si>
  <si>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</si>
  <si>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</si>
  <si>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</si>
  <si>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</si>
  <si>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</si>
  <si>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</si>
  <si>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</si>
  <si>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</si>
  <si>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</si>
  <si>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</si>
  <si>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</si>
  <si>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</si>
  <si>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</si>
  <si>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</si>
  <si>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</si>
  <si>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</si>
  <si>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</si>
  <si>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</si>
  <si>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</si>
  <si>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</si>
  <si>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</si>
  <si>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</si>
  <si>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</si>
  <si>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</si>
  <si>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</si>
  <si>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</si>
  <si>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</si>
  <si>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</si>
  <si>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</si>
  <si>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</si>
  <si>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</si>
  <si>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</si>
  <si>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</si>
  <si>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</si>
  <si>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</si>
  <si>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</si>
  <si>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</si>
  <si>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</si>
  <si>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</si>
  <si>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</si>
  <si>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</si>
  <si>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</si>
  <si>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</si>
  <si>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</si>
  <si>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</si>
  <si>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</si>
  <si>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</si>
  <si>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</si>
  <si>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</si>
  <si>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</si>
  <si>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</si>
  <si>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</si>
  <si>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</si>
  <si>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</si>
  <si>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</si>
  <si>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</si>
  <si>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</si>
  <si>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</si>
  <si>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</si>
  <si>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</si>
  <si>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</si>
  <si>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</si>
  <si>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</si>
  <si>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</si>
  <si>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</si>
  <si>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</si>
  <si>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</si>
  <si>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</si>
  <si>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</si>
  <si>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</si>
  <si>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</si>
  <si>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</si>
  <si>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</si>
  <si>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</si>
  <si>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</si>
  <si>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</si>
  <si>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</si>
  <si>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</si>
  <si>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</si>
  <si>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</si>
  <si>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</si>
  <si>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</si>
  <si>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</si>
  <si>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</si>
  <si>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</si>
  <si>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</si>
  <si>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</si>
  <si>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</si>
  <si>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</si>
  <si>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</si>
  <si>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</si>
  <si>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</si>
  <si>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</si>
  <si>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</si>
  <si>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</si>
  <si>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</si>
  <si>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</si>
  <si>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</si>
  <si>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</si>
  <si>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</si>
  <si>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4.Витех строй ЕООД</t>
  </si>
  <si>
    <t>консолидиран</t>
  </si>
  <si>
    <t>01.01.2018- 31.12.2018</t>
  </si>
  <si>
    <t>Дата на съставяне: 23.04.2019г.</t>
  </si>
  <si>
    <t>23.04.2019г.</t>
  </si>
  <si>
    <t xml:space="preserve">Дата на съставяне: 23.04.2019г.                           </t>
  </si>
  <si>
    <t xml:space="preserve">Дата  на съставяне:23.04.2019г.                                                                                                        </t>
  </si>
  <si>
    <t>Дата на съставяне:23.04.2019г.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</si>
</sst>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A102" sqref="A10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861</v>
      </c>
      <c r="F3" s="216" t="s">
        <v>2</v>
      </c>
      <c r="G3" s="171"/>
      <c r="H3" s="459">
        <v>175443402</v>
      </c>
    </row>
    <row r="4" spans="1:8" ht="15">
      <c r="A4" s="574" t="s">
        <v>862</v>
      </c>
      <c r="B4" s="580"/>
      <c r="C4" s="580"/>
      <c r="D4" s="580"/>
      <c r="E4" s="460" t="s">
        <v>871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150</v>
      </c>
      <c r="D13" s="150">
        <v>177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817</v>
      </c>
      <c r="D14" s="150">
        <v>894</v>
      </c>
      <c r="E14" s="242" t="s">
        <v>33</v>
      </c>
      <c r="F14" s="241" t="s">
        <v>34</v>
      </c>
      <c r="G14" s="315">
        <v>-5911</v>
      </c>
      <c r="H14" s="315"/>
    </row>
    <row r="15" spans="1:8" ht="15">
      <c r="A15" s="234" t="s">
        <v>35</v>
      </c>
      <c r="B15" s="240" t="s">
        <v>36</v>
      </c>
      <c r="C15" s="150">
        <v>628</v>
      </c>
      <c r="D15" s="150">
        <v>231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56</v>
      </c>
      <c r="E17" s="242" t="s">
        <v>45</v>
      </c>
      <c r="F17" s="244" t="s">
        <v>46</v>
      </c>
      <c r="G17" s="153">
        <f>G11+G14+G15+G16</f>
        <v>52452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168</v>
      </c>
      <c r="D18" s="150">
        <v>20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1763</v>
      </c>
      <c r="D19" s="154">
        <f>SUM(D11:D18)</f>
        <v>1378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1163</v>
      </c>
      <c r="H22" s="151">
        <v>1163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-56578</v>
      </c>
      <c r="H27" s="153">
        <f>SUM(H28:H30)</f>
        <v>-55092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-56578</v>
      </c>
      <c r="H29" s="315">
        <v>-55092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197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>
        <v>-1287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-56381</v>
      </c>
      <c r="H33" s="153">
        <f>H27+H31+H32</f>
        <v>-56379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7306</v>
      </c>
      <c r="H36" s="153">
        <f>H25+H17+H33</f>
        <v>13219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-9</v>
      </c>
      <c r="H39" s="157">
        <v>-10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253</v>
      </c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253</v>
      </c>
      <c r="D51" s="154">
        <f>SUM(D47:D50)</f>
        <v>0</v>
      </c>
      <c r="E51" s="250" t="s">
        <v>156</v>
      </c>
      <c r="F51" s="244" t="s">
        <v>157</v>
      </c>
      <c r="G51" s="151">
        <v>1822</v>
      </c>
      <c r="H51" s="151">
        <v>918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2818</v>
      </c>
      <c r="D55" s="154">
        <f>D19+D20+D21+D27+D32+D45+D51+D53+D54</f>
        <v>2186</v>
      </c>
      <c r="E55" s="236" t="s">
        <v>171</v>
      </c>
      <c r="F55" s="260" t="s">
        <v>172</v>
      </c>
      <c r="G55" s="153">
        <f>G49+G51+G52+G53+G54</f>
        <v>1822</v>
      </c>
      <c r="H55" s="153">
        <f>H49+H51+H52+H53+H54</f>
        <v>918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331</v>
      </c>
      <c r="D58" s="150">
        <v>419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2786</v>
      </c>
      <c r="H61" s="153">
        <f>SUM(H62:H68)</f>
        <v>968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11</v>
      </c>
      <c r="H62" s="151">
        <v>11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331</v>
      </c>
      <c r="D64" s="154">
        <f>SUM(D58:D63)</f>
        <v>419</v>
      </c>
      <c r="E64" s="236" t="s">
        <v>199</v>
      </c>
      <c r="F64" s="241" t="s">
        <v>200</v>
      </c>
      <c r="G64" s="151">
        <v>714</v>
      </c>
      <c r="H64" s="151">
        <v>132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1567</v>
      </c>
      <c r="H65" s="151">
        <v>538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225</v>
      </c>
      <c r="H66" s="151">
        <v>205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54</v>
      </c>
      <c r="H67" s="151">
        <v>52</v>
      </c>
    </row>
    <row r="68" spans="1:8" ht="15">
      <c r="A68" s="234" t="s">
        <v>210</v>
      </c>
      <c r="B68" s="240" t="s">
        <v>211</v>
      </c>
      <c r="C68" s="150">
        <v>1249</v>
      </c>
      <c r="D68" s="150">
        <v>147</v>
      </c>
      <c r="E68" s="236" t="s">
        <v>212</v>
      </c>
      <c r="F68" s="241" t="s">
        <v>213</v>
      </c>
      <c r="G68" s="151">
        <v>215</v>
      </c>
      <c r="H68" s="151">
        <v>30</v>
      </c>
    </row>
    <row r="69" spans="1:8" ht="15">
      <c r="A69" s="234" t="s">
        <v>214</v>
      </c>
      <c r="B69" s="240" t="s">
        <v>215</v>
      </c>
      <c r="C69" s="150">
        <v>419</v>
      </c>
      <c r="D69" s="150">
        <v>296</v>
      </c>
      <c r="E69" s="250" t="s">
        <v>77</v>
      </c>
      <c r="F69" s="241" t="s">
        <v>216</v>
      </c>
      <c r="G69" s="151">
        <v>36</v>
      </c>
      <c r="H69" s="151">
        <v>46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28</v>
      </c>
      <c r="H70" s="151">
        <v>13</v>
      </c>
    </row>
    <row r="71" spans="1:18" ht="15">
      <c r="A71" s="234" t="s">
        <v>221</v>
      </c>
      <c r="B71" s="240" t="s">
        <v>222</v>
      </c>
      <c r="C71" s="150">
        <v>1</v>
      </c>
      <c r="D71" s="150">
        <v>1</v>
      </c>
      <c r="E71" s="252" t="s">
        <v>45</v>
      </c>
      <c r="F71" s="272" t="s">
        <v>223</v>
      </c>
      <c r="G71" s="160">
        <f>G59+G60+G61+G69+G70</f>
        <v>2850</v>
      </c>
      <c r="H71" s="160">
        <f>H59+H60+H61+H69+H70</f>
        <v>1027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</v>
      </c>
      <c r="D72" s="150">
        <v>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3513</v>
      </c>
      <c r="D74" s="150">
        <v>1276</v>
      </c>
      <c r="E74" s="236" t="s">
        <v>230</v>
      </c>
      <c r="F74" s="279" t="s">
        <v>231</v>
      </c>
      <c r="G74" s="151">
        <v>4534</v>
      </c>
      <c r="H74" s="151">
        <v>1523</v>
      </c>
    </row>
    <row r="75" spans="1:15" ht="15">
      <c r="A75" s="234" t="s">
        <v>75</v>
      </c>
      <c r="B75" s="248" t="s">
        <v>232</v>
      </c>
      <c r="C75" s="154">
        <f>SUM(C67:C74)</f>
        <v>5184</v>
      </c>
      <c r="D75" s="154">
        <f>SUM(D67:D74)</f>
        <v>1724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7384</v>
      </c>
      <c r="H79" s="161">
        <f>H71+H74+H75+H76</f>
        <v>2550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7496</v>
      </c>
      <c r="D83" s="150">
        <v>11821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7496</v>
      </c>
      <c r="D84" s="154">
        <f>D83+D82+D78</f>
        <v>11821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229</v>
      </c>
      <c r="D87" s="150">
        <v>354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175</v>
      </c>
      <c r="D88" s="150">
        <v>165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>
        <v>270</v>
      </c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674</v>
      </c>
      <c r="D91" s="154">
        <f>SUM(D87:D90)</f>
        <v>527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13685</v>
      </c>
      <c r="D93" s="154">
        <f>D64+D75+D84+D91+D92</f>
        <v>14491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16503</v>
      </c>
      <c r="D94" s="163">
        <f>D93+D55</f>
        <v>16677</v>
      </c>
      <c r="E94" s="447" t="s">
        <v>269</v>
      </c>
      <c r="F94" s="288" t="s">
        <v>270</v>
      </c>
      <c r="G94" s="164">
        <f>G36+G39+G55+G79</f>
        <v>16503</v>
      </c>
      <c r="H94" s="164">
        <f>H36+H39+H55+H79</f>
        <v>16677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8" t="s">
        <v>859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864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A51" sqref="A5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01.01.2018- 31.12.2018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3725</v>
      </c>
      <c r="D9" s="45">
        <v>3103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7012</v>
      </c>
      <c r="D10" s="45">
        <v>3427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383</v>
      </c>
      <c r="D11" s="45">
        <v>263</v>
      </c>
      <c r="E11" s="299" t="s">
        <v>291</v>
      </c>
      <c r="F11" s="546" t="s">
        <v>292</v>
      </c>
      <c r="G11" s="547">
        <v>15234</v>
      </c>
      <c r="H11" s="547">
        <v>10117</v>
      </c>
    </row>
    <row r="12" spans="1:8" ht="12">
      <c r="A12" s="297" t="s">
        <v>293</v>
      </c>
      <c r="B12" s="298" t="s">
        <v>294</v>
      </c>
      <c r="C12" s="45">
        <v>2621</v>
      </c>
      <c r="D12" s="45">
        <v>1956</v>
      </c>
      <c r="E12" s="299" t="s">
        <v>77</v>
      </c>
      <c r="F12" s="546" t="s">
        <v>295</v>
      </c>
      <c r="G12" s="547">
        <v>157</v>
      </c>
      <c r="H12" s="547">
        <v>141</v>
      </c>
    </row>
    <row r="13" spans="1:18" ht="12">
      <c r="A13" s="297" t="s">
        <v>296</v>
      </c>
      <c r="B13" s="298" t="s">
        <v>297</v>
      </c>
      <c r="C13" s="45">
        <v>343</v>
      </c>
      <c r="D13" s="45">
        <v>302</v>
      </c>
      <c r="E13" s="300" t="s">
        <v>50</v>
      </c>
      <c r="F13" s="548" t="s">
        <v>298</v>
      </c>
      <c r="G13" s="545">
        <f>SUM(G9:G12)</f>
        <v>15391</v>
      </c>
      <c r="H13" s="545">
        <f>SUM(H9:H12)</f>
        <v>10258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133</v>
      </c>
      <c r="D15" s="46">
        <v>211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468</v>
      </c>
      <c r="D16" s="46">
        <v>1128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717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14685</v>
      </c>
      <c r="D19" s="48">
        <f>SUM(D9:D15)+D16</f>
        <v>10390</v>
      </c>
      <c r="E19" s="303" t="s">
        <v>315</v>
      </c>
      <c r="F19" s="549" t="s">
        <v>316</v>
      </c>
      <c r="G19" s="547">
        <v>92</v>
      </c>
      <c r="H19" s="547">
        <v>212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220</v>
      </c>
      <c r="D22" s="45">
        <v>99</v>
      </c>
      <c r="E22" s="303" t="s">
        <v>324</v>
      </c>
      <c r="F22" s="549" t="s">
        <v>325</v>
      </c>
      <c r="G22" s="547">
        <v>187</v>
      </c>
      <c r="H22" s="547"/>
    </row>
    <row r="23" spans="1:8" ht="24">
      <c r="A23" s="297" t="s">
        <v>326</v>
      </c>
      <c r="B23" s="304" t="s">
        <v>327</v>
      </c>
      <c r="C23" s="45">
        <v>763</v>
      </c>
      <c r="D23" s="45">
        <v>403</v>
      </c>
      <c r="E23" s="297" t="s">
        <v>328</v>
      </c>
      <c r="F23" s="549" t="s">
        <v>329</v>
      </c>
      <c r="G23" s="547">
        <v>221</v>
      </c>
      <c r="H23" s="547">
        <v>294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500</v>
      </c>
      <c r="H24" s="545">
        <f>SUM(H19:H23)</f>
        <v>506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45</v>
      </c>
      <c r="D25" s="45">
        <v>1465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1028</v>
      </c>
      <c r="D26" s="48">
        <f>SUM(D23:D25)</f>
        <v>1868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15713</v>
      </c>
      <c r="D28" s="49">
        <f>D26+D19</f>
        <v>12258</v>
      </c>
      <c r="E28" s="126" t="s">
        <v>337</v>
      </c>
      <c r="F28" s="551" t="s">
        <v>338</v>
      </c>
      <c r="G28" s="545">
        <f>G13+G15+G24</f>
        <v>15891</v>
      </c>
      <c r="H28" s="545">
        <f>H13+H15+H24</f>
        <v>10764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178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1494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49</v>
      </c>
      <c r="D31" s="45">
        <v>216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15664</v>
      </c>
      <c r="D33" s="48">
        <f>D28-D31+D32</f>
        <v>12042</v>
      </c>
      <c r="E33" s="126" t="s">
        <v>351</v>
      </c>
      <c r="F33" s="551" t="s">
        <v>352</v>
      </c>
      <c r="G33" s="52">
        <f>G32-G31+G28</f>
        <v>15891</v>
      </c>
      <c r="H33" s="52">
        <f>H32-H31+H28</f>
        <v>10764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227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1278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29</v>
      </c>
      <c r="D35" s="48">
        <f>D36+D37+D38</f>
        <v>12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29</v>
      </c>
      <c r="D36" s="45">
        <v>12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198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1290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</v>
      </c>
      <c r="D40" s="50"/>
      <c r="E40" s="126" t="s">
        <v>369</v>
      </c>
      <c r="F40" s="555" t="s">
        <v>371</v>
      </c>
      <c r="G40" s="547"/>
      <c r="H40" s="547">
        <v>3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197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1287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15891</v>
      </c>
      <c r="D42" s="52">
        <f>D33+D35+D39</f>
        <v>12054</v>
      </c>
      <c r="E42" s="127" t="s">
        <v>378</v>
      </c>
      <c r="F42" s="128" t="s">
        <v>379</v>
      </c>
      <c r="G42" s="52">
        <f>G39+G33</f>
        <v>15891</v>
      </c>
      <c r="H42" s="52">
        <f>H39+H33</f>
        <v>12054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1" t="s">
        <v>860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865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A57" sqref="A5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01.01.2018- 31.12.2018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15401</v>
      </c>
      <c r="D10" s="53">
        <v>12769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-12382</v>
      </c>
      <c r="D11" s="53">
        <v>-8574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-2718</v>
      </c>
      <c r="D13" s="53">
        <v>-2035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-241</v>
      </c>
      <c r="D14" s="53">
        <v>-543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-13</v>
      </c>
      <c r="D15" s="53">
        <v>-17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-1339</v>
      </c>
      <c r="D19" s="53">
        <v>-1747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-1292</v>
      </c>
      <c r="D20" s="54">
        <f>SUM(D10:D19)</f>
        <v>-147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-186</v>
      </c>
      <c r="D22" s="53">
        <v>-61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36</v>
      </c>
      <c r="D23" s="53">
        <v>98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-116</v>
      </c>
      <c r="D24" s="53">
        <v>-221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115</v>
      </c>
      <c r="D25" s="53">
        <v>302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15</v>
      </c>
      <c r="D26" s="53">
        <v>12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-338</v>
      </c>
      <c r="D31" s="53">
        <v>-2936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-474</v>
      </c>
      <c r="D32" s="54">
        <f>SUM(D22:D31)</f>
        <v>-2806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3188</v>
      </c>
      <c r="D36" s="53">
        <v>7822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-631</v>
      </c>
      <c r="D37" s="53">
        <v>-7855</v>
      </c>
      <c r="E37" s="129"/>
      <c r="F37" s="129"/>
    </row>
    <row r="38" spans="1:6" ht="12">
      <c r="A38" s="331" t="s">
        <v>437</v>
      </c>
      <c r="B38" s="332" t="s">
        <v>438</v>
      </c>
      <c r="C38" s="53">
        <v>-445</v>
      </c>
      <c r="D38" s="53">
        <v>-454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-152</v>
      </c>
      <c r="D39" s="53">
        <v>-175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-39</v>
      </c>
      <c r="D41" s="53">
        <v>-53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1921</v>
      </c>
      <c r="D42" s="54">
        <f>SUM(D34:D41)</f>
        <v>-715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155</v>
      </c>
      <c r="D43" s="54">
        <f>D42+D32+D20</f>
        <v>-3668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519</v>
      </c>
      <c r="D44" s="131">
        <v>4187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674</v>
      </c>
      <c r="D45" s="54">
        <f>D44+D43</f>
        <v>519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674</v>
      </c>
      <c r="D46" s="55">
        <v>519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875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28" sqref="K2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01.01.2018- 31.12.2018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1163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-56379</v>
      </c>
      <c r="K11" s="59"/>
      <c r="L11" s="343">
        <f>SUM(C11:K11)</f>
        <v>13219</v>
      </c>
      <c r="M11" s="57">
        <f>'справка №1-БАЛАНС'!H39</f>
        <v>-10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-199</v>
      </c>
      <c r="K12" s="58">
        <f t="shared" si="0"/>
        <v>0</v>
      </c>
      <c r="L12" s="343">
        <f aca="true" t="shared" si="1" ref="L12:L32">SUM(C12:K12)</f>
        <v>-199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>
        <v>-199</v>
      </c>
      <c r="K13" s="59"/>
      <c r="L13" s="343">
        <f t="shared" si="1"/>
        <v>-199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1163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-56578</v>
      </c>
      <c r="K15" s="60">
        <f t="shared" si="2"/>
        <v>0</v>
      </c>
      <c r="L15" s="343">
        <f t="shared" si="1"/>
        <v>13020</v>
      </c>
      <c r="M15" s="60">
        <f t="shared" si="2"/>
        <v>-10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197</v>
      </c>
      <c r="J16" s="344">
        <f>+'справка №1-БАЛАНС'!G32</f>
        <v>0</v>
      </c>
      <c r="K16" s="59"/>
      <c r="L16" s="343">
        <f t="shared" si="1"/>
        <v>197</v>
      </c>
      <c r="M16" s="59">
        <v>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-5911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-5911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>
        <v>5911</v>
      </c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5911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52452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1163</v>
      </c>
      <c r="G29" s="58">
        <f t="shared" si="6"/>
        <v>0</v>
      </c>
      <c r="H29" s="58">
        <f t="shared" si="6"/>
        <v>0</v>
      </c>
      <c r="I29" s="58">
        <f t="shared" si="6"/>
        <v>197</v>
      </c>
      <c r="J29" s="58">
        <f t="shared" si="6"/>
        <v>-56578</v>
      </c>
      <c r="K29" s="58">
        <f t="shared" si="6"/>
        <v>0</v>
      </c>
      <c r="L29" s="343">
        <f t="shared" si="1"/>
        <v>7306</v>
      </c>
      <c r="M29" s="58">
        <f t="shared" si="6"/>
        <v>-9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52452</v>
      </c>
      <c r="D32" s="58">
        <f t="shared" si="7"/>
        <v>10072</v>
      </c>
      <c r="E32" s="58">
        <f t="shared" si="7"/>
        <v>0</v>
      </c>
      <c r="F32" s="58">
        <f t="shared" si="7"/>
        <v>1163</v>
      </c>
      <c r="G32" s="58">
        <f t="shared" si="7"/>
        <v>0</v>
      </c>
      <c r="H32" s="58">
        <f t="shared" si="7"/>
        <v>0</v>
      </c>
      <c r="I32" s="58">
        <f t="shared" si="7"/>
        <v>197</v>
      </c>
      <c r="J32" s="58">
        <f t="shared" si="7"/>
        <v>-56578</v>
      </c>
      <c r="K32" s="58">
        <f t="shared" si="7"/>
        <v>0</v>
      </c>
      <c r="L32" s="343">
        <f t="shared" si="1"/>
        <v>7306</v>
      </c>
      <c r="M32" s="58">
        <f>M29+M30+M31</f>
        <v>-9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859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865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H47" sqref="H4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01.01.2018- 31.12.2018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4229</v>
      </c>
      <c r="E11" s="188">
        <v>64</v>
      </c>
      <c r="F11" s="188">
        <v>27</v>
      </c>
      <c r="G11" s="73">
        <f t="shared" si="2"/>
        <v>4266</v>
      </c>
      <c r="H11" s="64"/>
      <c r="I11" s="64"/>
      <c r="J11" s="73">
        <f t="shared" si="3"/>
        <v>4266</v>
      </c>
      <c r="K11" s="64">
        <v>4052</v>
      </c>
      <c r="L11" s="64">
        <v>91</v>
      </c>
      <c r="M11" s="64">
        <v>27</v>
      </c>
      <c r="N11" s="73">
        <f t="shared" si="4"/>
        <v>4116</v>
      </c>
      <c r="O11" s="64"/>
      <c r="P11" s="64"/>
      <c r="Q11" s="73">
        <f t="shared" si="0"/>
        <v>4116</v>
      </c>
      <c r="R11" s="73">
        <f t="shared" si="1"/>
        <v>150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1310</v>
      </c>
      <c r="E12" s="188">
        <v>3</v>
      </c>
      <c r="F12" s="188"/>
      <c r="G12" s="73">
        <f t="shared" si="2"/>
        <v>1313</v>
      </c>
      <c r="H12" s="64"/>
      <c r="I12" s="64"/>
      <c r="J12" s="73">
        <f t="shared" si="3"/>
        <v>1313</v>
      </c>
      <c r="K12" s="64">
        <v>416</v>
      </c>
      <c r="L12" s="64">
        <v>80</v>
      </c>
      <c r="M12" s="64"/>
      <c r="N12" s="73">
        <f t="shared" si="4"/>
        <v>496</v>
      </c>
      <c r="O12" s="64"/>
      <c r="P12" s="64"/>
      <c r="Q12" s="73">
        <f t="shared" si="0"/>
        <v>496</v>
      </c>
      <c r="R12" s="73">
        <f t="shared" si="1"/>
        <v>817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634</v>
      </c>
      <c r="E13" s="188">
        <v>587</v>
      </c>
      <c r="F13" s="188">
        <v>68</v>
      </c>
      <c r="G13" s="73">
        <f t="shared" si="2"/>
        <v>1153</v>
      </c>
      <c r="H13" s="64"/>
      <c r="I13" s="64"/>
      <c r="J13" s="73">
        <f t="shared" si="3"/>
        <v>1153</v>
      </c>
      <c r="K13" s="64">
        <v>403</v>
      </c>
      <c r="L13" s="64">
        <v>188</v>
      </c>
      <c r="M13" s="64">
        <v>66</v>
      </c>
      <c r="N13" s="73">
        <f t="shared" si="4"/>
        <v>525</v>
      </c>
      <c r="O13" s="64"/>
      <c r="P13" s="64"/>
      <c r="Q13" s="73">
        <f t="shared" si="0"/>
        <v>525</v>
      </c>
      <c r="R13" s="73">
        <f t="shared" si="1"/>
        <v>628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56</v>
      </c>
      <c r="E15" s="455"/>
      <c r="F15" s="455">
        <v>56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169</v>
      </c>
      <c r="F16" s="188">
        <v>54</v>
      </c>
      <c r="G16" s="73">
        <f t="shared" si="2"/>
        <v>208</v>
      </c>
      <c r="H16" s="64"/>
      <c r="I16" s="64"/>
      <c r="J16" s="73">
        <f t="shared" si="3"/>
        <v>208</v>
      </c>
      <c r="K16" s="64">
        <v>73</v>
      </c>
      <c r="L16" s="64">
        <v>21</v>
      </c>
      <c r="M16" s="64">
        <v>54</v>
      </c>
      <c r="N16" s="73">
        <f t="shared" si="4"/>
        <v>40</v>
      </c>
      <c r="O16" s="64"/>
      <c r="P16" s="64"/>
      <c r="Q16" s="73">
        <f aca="true" t="shared" si="5" ref="Q16:Q25">N16+O16-P16</f>
        <v>40</v>
      </c>
      <c r="R16" s="73">
        <f aca="true" t="shared" si="6" ref="R16:R25">J16-Q16</f>
        <v>168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6322</v>
      </c>
      <c r="E17" s="193">
        <f>SUM(E9:E16)</f>
        <v>823</v>
      </c>
      <c r="F17" s="193">
        <f>SUM(F9:F16)</f>
        <v>205</v>
      </c>
      <c r="G17" s="73">
        <f t="shared" si="2"/>
        <v>6940</v>
      </c>
      <c r="H17" s="74">
        <f>SUM(H9:H16)</f>
        <v>0</v>
      </c>
      <c r="I17" s="74">
        <f>SUM(I9:I16)</f>
        <v>0</v>
      </c>
      <c r="J17" s="73">
        <f t="shared" si="3"/>
        <v>6940</v>
      </c>
      <c r="K17" s="74">
        <f>SUM(K9:K16)</f>
        <v>4944</v>
      </c>
      <c r="L17" s="74">
        <f>SUM(L9:L16)</f>
        <v>380</v>
      </c>
      <c r="M17" s="74">
        <f>SUM(M9:M16)</f>
        <v>147</v>
      </c>
      <c r="N17" s="73">
        <f t="shared" si="4"/>
        <v>5177</v>
      </c>
      <c r="O17" s="74">
        <f>SUM(O9:O16)</f>
        <v>0</v>
      </c>
      <c r="P17" s="74">
        <f>SUM(P9:P16)</f>
        <v>0</v>
      </c>
      <c r="Q17" s="73">
        <f t="shared" si="5"/>
        <v>5177</v>
      </c>
      <c r="R17" s="73">
        <f t="shared" si="6"/>
        <v>1763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12</v>
      </c>
      <c r="E24" s="188">
        <v>1</v>
      </c>
      <c r="F24" s="188"/>
      <c r="G24" s="73">
        <f t="shared" si="2"/>
        <v>13</v>
      </c>
      <c r="H24" s="64"/>
      <c r="I24" s="64"/>
      <c r="J24" s="73">
        <f t="shared" si="3"/>
        <v>13</v>
      </c>
      <c r="K24" s="64">
        <v>5</v>
      </c>
      <c r="L24" s="64">
        <v>3</v>
      </c>
      <c r="M24" s="64"/>
      <c r="N24" s="73">
        <f t="shared" si="4"/>
        <v>8</v>
      </c>
      <c r="O24" s="64"/>
      <c r="P24" s="64"/>
      <c r="Q24" s="73">
        <f t="shared" si="5"/>
        <v>8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12</v>
      </c>
      <c r="E25" s="189">
        <f aca="true" t="shared" si="7" ref="E25:P25">SUM(E21:E24)</f>
        <v>1</v>
      </c>
      <c r="F25" s="189">
        <f t="shared" si="7"/>
        <v>0</v>
      </c>
      <c r="G25" s="66">
        <f t="shared" si="2"/>
        <v>13</v>
      </c>
      <c r="H25" s="65">
        <f t="shared" si="7"/>
        <v>0</v>
      </c>
      <c r="I25" s="65">
        <f t="shared" si="7"/>
        <v>0</v>
      </c>
      <c r="J25" s="66">
        <f t="shared" si="3"/>
        <v>13</v>
      </c>
      <c r="K25" s="65">
        <f t="shared" si="7"/>
        <v>5</v>
      </c>
      <c r="L25" s="65">
        <f t="shared" si="7"/>
        <v>3</v>
      </c>
      <c r="M25" s="65">
        <f t="shared" si="7"/>
        <v>0</v>
      </c>
      <c r="N25" s="66">
        <f t="shared" si="4"/>
        <v>8</v>
      </c>
      <c r="O25" s="65">
        <f t="shared" si="7"/>
        <v>0</v>
      </c>
      <c r="P25" s="65">
        <f t="shared" si="7"/>
        <v>0</v>
      </c>
      <c r="Q25" s="66">
        <f t="shared" si="5"/>
        <v>8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7117</v>
      </c>
      <c r="E40" s="436">
        <f>E17+E18+E19+E25+E38+E39</f>
        <v>824</v>
      </c>
      <c r="F40" s="436">
        <f aca="true" t="shared" si="13" ref="F40:R40">F17+F18+F19+F25+F38+F39</f>
        <v>205</v>
      </c>
      <c r="G40" s="436">
        <f t="shared" si="13"/>
        <v>7736</v>
      </c>
      <c r="H40" s="436">
        <f t="shared" si="13"/>
        <v>0</v>
      </c>
      <c r="I40" s="436">
        <f t="shared" si="13"/>
        <v>0</v>
      </c>
      <c r="J40" s="436">
        <f t="shared" si="13"/>
        <v>7736</v>
      </c>
      <c r="K40" s="436">
        <f t="shared" si="13"/>
        <v>4949</v>
      </c>
      <c r="L40" s="436">
        <f t="shared" si="13"/>
        <v>383</v>
      </c>
      <c r="M40" s="436">
        <f t="shared" si="13"/>
        <v>147</v>
      </c>
      <c r="N40" s="436">
        <f t="shared" si="13"/>
        <v>5185</v>
      </c>
      <c r="O40" s="436">
        <f t="shared" si="13"/>
        <v>0</v>
      </c>
      <c r="P40" s="436">
        <f t="shared" si="13"/>
        <v>0</v>
      </c>
      <c r="Q40" s="436">
        <f t="shared" si="13"/>
        <v>5185</v>
      </c>
      <c r="R40" s="436">
        <f t="shared" si="13"/>
        <v>2551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594" t="s">
        <v>859</v>
      </c>
      <c r="I44" s="595"/>
      <c r="J44" s="595"/>
      <c r="K44" s="595"/>
      <c r="L44" s="594"/>
      <c r="M44" s="595"/>
      <c r="N44" s="595"/>
      <c r="O44" s="594" t="s">
        <v>866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E121" sqref="E121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01.01.2018- 31.12.2018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1249</v>
      </c>
      <c r="D28" s="107">
        <v>1249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419</v>
      </c>
      <c r="D29" s="107">
        <v>419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3513</v>
      </c>
      <c r="D30" s="107">
        <v>3513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2</v>
      </c>
      <c r="D33" s="104">
        <f>SUM(D34:D37)</f>
        <v>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2</v>
      </c>
      <c r="D34" s="107">
        <v>2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7496</v>
      </c>
      <c r="D38" s="104">
        <f>SUM(D39:D42)</f>
        <v>7496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7496</v>
      </c>
      <c r="D42" s="107">
        <v>7496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12680</v>
      </c>
      <c r="D43" s="103">
        <f>D24+D28+D29+D31+D30+D32+D33+D38</f>
        <v>12680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12694</v>
      </c>
      <c r="D44" s="102">
        <f>D43+D21+D19+D9</f>
        <v>12694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1822</v>
      </c>
      <c r="D64" s="107">
        <v>1822</v>
      </c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>
        <v>253</v>
      </c>
      <c r="D65" s="108">
        <v>253</v>
      </c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1822</v>
      </c>
      <c r="D66" s="102">
        <f>D52+D56+D61+D62+D63+D64</f>
        <v>1822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11</v>
      </c>
      <c r="D71" s="104">
        <f>SUM(D72:D74)</f>
        <v>11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11</v>
      </c>
      <c r="D74" s="107">
        <v>11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7309</v>
      </c>
      <c r="D85" s="103">
        <f>SUM(D86:D90)+D94</f>
        <v>7309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4535</v>
      </c>
      <c r="D86" s="107">
        <v>4535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714</v>
      </c>
      <c r="D87" s="107">
        <v>714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1567</v>
      </c>
      <c r="D88" s="107">
        <v>1567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225</v>
      </c>
      <c r="D89" s="107">
        <v>225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214</v>
      </c>
      <c r="D90" s="102">
        <f>SUM(D91:D93)</f>
        <v>214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2</v>
      </c>
      <c r="D92" s="107">
        <v>2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212</v>
      </c>
      <c r="D93" s="107">
        <v>212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54</v>
      </c>
      <c r="D94" s="107">
        <v>54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36</v>
      </c>
      <c r="D95" s="107">
        <v>36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7356</v>
      </c>
      <c r="D96" s="103">
        <f>D85+D80+D75+D71+D95</f>
        <v>7356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9178</v>
      </c>
      <c r="D97" s="103">
        <f>D96+D68+D66</f>
        <v>9178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13</v>
      </c>
      <c r="D104" s="107">
        <v>15</v>
      </c>
      <c r="E104" s="107"/>
      <c r="F104" s="124">
        <f>C104+D104-E104</f>
        <v>28</v>
      </c>
    </row>
    <row r="105" spans="1:16" ht="12">
      <c r="A105" s="410" t="s">
        <v>773</v>
      </c>
      <c r="B105" s="393" t="s">
        <v>774</v>
      </c>
      <c r="C105" s="102">
        <f>SUM(C102:C104)</f>
        <v>13</v>
      </c>
      <c r="D105" s="102">
        <f>SUM(D102:D104)</f>
        <v>15</v>
      </c>
      <c r="E105" s="102">
        <f>SUM(E102:E104)</f>
        <v>0</v>
      </c>
      <c r="F105" s="102">
        <f>SUM(F102:F104)</f>
        <v>28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877</v>
      </c>
      <c r="B109" s="614"/>
      <c r="C109" s="594" t="s">
        <v>859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01.01.2018- 31.12.2018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0"/>
      <c r="C30" s="620"/>
      <c r="D30" s="457" t="s">
        <v>815</v>
      </c>
      <c r="E30" s="619" t="s">
        <v>860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06">
      <selection activeCell="C164" sqref="C16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01.01.2018- 31.12.2018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863</v>
      </c>
      <c r="B13" s="36"/>
      <c r="C13" s="439">
        <v>1</v>
      </c>
      <c r="D13" s="572">
        <v>1</v>
      </c>
      <c r="E13" s="439"/>
      <c r="F13" s="441"/>
    </row>
    <row r="14" spans="1:6" ht="12.75">
      <c r="A14" s="506" t="s">
        <v>870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35" t="s">
        <v>867</v>
      </c>
      <c r="B15" s="36" t="s">
        <v>868</v>
      </c>
      <c r="C15" s="439"/>
      <c r="D15" s="572">
        <v>1</v>
      </c>
      <c r="E15" s="439"/>
      <c r="F15" s="441">
        <f aca="true" t="shared" si="0" ref="F15:F23">C15-E15</f>
        <v>0</v>
      </c>
    </row>
    <row r="16" spans="1:6" ht="12.75">
      <c r="A16" s="35"/>
      <c r="B16" s="36"/>
      <c r="C16" s="439"/>
      <c r="D16" s="439"/>
      <c r="E16" s="439"/>
      <c r="F16" s="441">
        <f t="shared" si="0"/>
        <v>0</v>
      </c>
    </row>
    <row r="17" spans="1:6" ht="12.75">
      <c r="A17" s="35"/>
      <c r="B17" s="36"/>
      <c r="C17" s="439"/>
      <c r="D17" s="439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/>
      <c r="B19" s="36"/>
      <c r="C19" s="439"/>
      <c r="D19" s="439"/>
      <c r="E19" s="439"/>
      <c r="F19" s="441">
        <f t="shared" si="0"/>
        <v>0</v>
      </c>
    </row>
    <row r="20" spans="1:6" ht="12.75">
      <c r="A20" s="35"/>
      <c r="B20" s="36"/>
      <c r="C20" s="439"/>
      <c r="D20" s="439"/>
      <c r="E20" s="439"/>
      <c r="F20" s="441">
        <f t="shared" si="0"/>
        <v>0</v>
      </c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" customHeight="1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16" ht="11.25" customHeight="1">
      <c r="A24" s="37" t="s">
        <v>561</v>
      </c>
      <c r="B24" s="38" t="s">
        <v>828</v>
      </c>
      <c r="C24" s="427">
        <f>SUM(C12:C23)</f>
        <v>31225</v>
      </c>
      <c r="D24" s="427"/>
      <c r="E24" s="427">
        <f>SUM(E12:E23)</f>
        <v>0</v>
      </c>
      <c r="F24" s="440">
        <f>SUM(F12:F23)</f>
        <v>31224</v>
      </c>
      <c r="G24" s="513"/>
      <c r="H24" s="513"/>
      <c r="I24" s="513"/>
      <c r="J24" s="513"/>
      <c r="K24" s="513"/>
      <c r="L24" s="513"/>
      <c r="M24" s="513"/>
      <c r="N24" s="513"/>
      <c r="O24" s="513"/>
      <c r="P24" s="513"/>
    </row>
    <row r="25" spans="1:6" ht="16.5" customHeight="1">
      <c r="A25" s="35" t="s">
        <v>829</v>
      </c>
      <c r="B25" s="39"/>
      <c r="C25" s="427"/>
      <c r="D25" s="427"/>
      <c r="E25" s="427"/>
      <c r="F25" s="440"/>
    </row>
    <row r="26" spans="1:6" ht="12.75">
      <c r="A26" s="35" t="s">
        <v>540</v>
      </c>
      <c r="B26" s="39"/>
      <c r="C26" s="439"/>
      <c r="D26" s="439"/>
      <c r="E26" s="439"/>
      <c r="F26" s="441">
        <f>C26-E26</f>
        <v>0</v>
      </c>
    </row>
    <row r="27" spans="1:6" ht="12.75">
      <c r="A27" s="35" t="s">
        <v>543</v>
      </c>
      <c r="B27" s="39"/>
      <c r="C27" s="439"/>
      <c r="D27" s="439"/>
      <c r="E27" s="439"/>
      <c r="F27" s="441">
        <f aca="true" t="shared" si="1" ref="F27:F40">C27-E27</f>
        <v>0</v>
      </c>
    </row>
    <row r="28" spans="1:6" ht="12.75">
      <c r="A28" s="35" t="s">
        <v>546</v>
      </c>
      <c r="B28" s="39"/>
      <c r="C28" s="439"/>
      <c r="D28" s="439"/>
      <c r="E28" s="439"/>
      <c r="F28" s="441">
        <f t="shared" si="1"/>
        <v>0</v>
      </c>
    </row>
    <row r="29" spans="1:6" ht="12.75">
      <c r="A29" s="35" t="s">
        <v>549</v>
      </c>
      <c r="B29" s="39"/>
      <c r="C29" s="439"/>
      <c r="D29" s="439"/>
      <c r="E29" s="439"/>
      <c r="F29" s="441">
        <f t="shared" si="1"/>
        <v>0</v>
      </c>
    </row>
    <row r="30" spans="1:6" ht="12.75">
      <c r="A30" s="35">
        <v>5</v>
      </c>
      <c r="B30" s="36"/>
      <c r="C30" s="439"/>
      <c r="D30" s="439"/>
      <c r="E30" s="439"/>
      <c r="F30" s="441">
        <f t="shared" si="1"/>
        <v>0</v>
      </c>
    </row>
    <row r="31" spans="1:6" ht="12.75">
      <c r="A31" s="35">
        <v>6</v>
      </c>
      <c r="B31" s="36"/>
      <c r="C31" s="439"/>
      <c r="D31" s="439"/>
      <c r="E31" s="439"/>
      <c r="F31" s="441">
        <f t="shared" si="1"/>
        <v>0</v>
      </c>
    </row>
    <row r="32" spans="1:6" ht="12.75">
      <c r="A32" s="35">
        <v>7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8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9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10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11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12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13</v>
      </c>
      <c r="B38" s="36"/>
      <c r="C38" s="439"/>
      <c r="D38" s="439"/>
      <c r="E38" s="439"/>
      <c r="F38" s="441">
        <f t="shared" si="1"/>
        <v>0</v>
      </c>
    </row>
    <row r="39" spans="1:6" ht="12" customHeight="1">
      <c r="A39" s="35">
        <v>14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15</v>
      </c>
      <c r="B40" s="36"/>
      <c r="C40" s="439"/>
      <c r="D40" s="439"/>
      <c r="E40" s="439"/>
      <c r="F40" s="441">
        <f t="shared" si="1"/>
        <v>0</v>
      </c>
    </row>
    <row r="41" spans="1:16" ht="15" customHeight="1">
      <c r="A41" s="37" t="s">
        <v>578</v>
      </c>
      <c r="B41" s="38" t="s">
        <v>830</v>
      </c>
      <c r="C41" s="427">
        <f>SUM(C26:C40)</f>
        <v>0</v>
      </c>
      <c r="D41" s="427"/>
      <c r="E41" s="427">
        <f>SUM(E26:E40)</f>
        <v>0</v>
      </c>
      <c r="F41" s="440">
        <f>SUM(F26:F40)</f>
        <v>0</v>
      </c>
      <c r="G41" s="513"/>
      <c r="H41" s="513"/>
      <c r="I41" s="513"/>
      <c r="J41" s="513"/>
      <c r="K41" s="513"/>
      <c r="L41" s="513"/>
      <c r="M41" s="513"/>
      <c r="N41" s="513"/>
      <c r="O41" s="513"/>
      <c r="P41" s="513"/>
    </row>
    <row r="42" spans="1:6" ht="12.75" customHeight="1">
      <c r="A42" s="35" t="s">
        <v>831</v>
      </c>
      <c r="B42" s="39"/>
      <c r="C42" s="427"/>
      <c r="D42" s="427"/>
      <c r="E42" s="427"/>
      <c r="F42" s="440"/>
    </row>
    <row r="43" spans="1:6" ht="12.75">
      <c r="A43" s="35"/>
      <c r="B43" s="39"/>
      <c r="C43" s="439"/>
      <c r="D43" s="572"/>
      <c r="E43" s="439"/>
      <c r="F43" s="441">
        <f>C43-E43</f>
        <v>0</v>
      </c>
    </row>
    <row r="44" spans="1:6" ht="12.75">
      <c r="A44" s="35"/>
      <c r="B44" s="39"/>
      <c r="C44" s="439"/>
      <c r="D44" s="439"/>
      <c r="E44" s="439"/>
      <c r="F44" s="441">
        <f aca="true" t="shared" si="2" ref="F44:F57">C44-E44</f>
        <v>0</v>
      </c>
    </row>
    <row r="45" spans="1:6" ht="12.75">
      <c r="A45" s="35" t="s">
        <v>546</v>
      </c>
      <c r="B45" s="39"/>
      <c r="C45" s="439"/>
      <c r="D45" s="439"/>
      <c r="E45" s="439"/>
      <c r="F45" s="441">
        <f t="shared" si="2"/>
        <v>0</v>
      </c>
    </row>
    <row r="46" spans="1:6" ht="12.75">
      <c r="A46" s="35" t="s">
        <v>549</v>
      </c>
      <c r="B46" s="39"/>
      <c r="C46" s="439"/>
      <c r="D46" s="439"/>
      <c r="E46" s="439"/>
      <c r="F46" s="441">
        <f t="shared" si="2"/>
        <v>0</v>
      </c>
    </row>
    <row r="47" spans="1:6" ht="12.75">
      <c r="A47" s="35">
        <v>5</v>
      </c>
      <c r="B47" s="36"/>
      <c r="C47" s="439"/>
      <c r="D47" s="439"/>
      <c r="E47" s="439"/>
      <c r="F47" s="441">
        <f t="shared" si="2"/>
        <v>0</v>
      </c>
    </row>
    <row r="48" spans="1:6" ht="12.75">
      <c r="A48" s="35">
        <v>6</v>
      </c>
      <c r="B48" s="36"/>
      <c r="C48" s="439"/>
      <c r="D48" s="439"/>
      <c r="E48" s="439"/>
      <c r="F48" s="441">
        <f t="shared" si="2"/>
        <v>0</v>
      </c>
    </row>
    <row r="49" spans="1:6" ht="12.75">
      <c r="A49" s="35">
        <v>7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8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9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10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11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12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13</v>
      </c>
      <c r="B55" s="36"/>
      <c r="C55" s="439"/>
      <c r="D55" s="439"/>
      <c r="E55" s="439"/>
      <c r="F55" s="441">
        <f t="shared" si="2"/>
        <v>0</v>
      </c>
    </row>
    <row r="56" spans="1:6" ht="12" customHeight="1">
      <c r="A56" s="35">
        <v>14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15</v>
      </c>
      <c r="B57" s="36"/>
      <c r="C57" s="439"/>
      <c r="D57" s="439"/>
      <c r="E57" s="439"/>
      <c r="F57" s="441">
        <f t="shared" si="2"/>
        <v>0</v>
      </c>
    </row>
    <row r="58" spans="1:16" ht="12" customHeight="1">
      <c r="A58" s="37" t="s">
        <v>597</v>
      </c>
      <c r="B58" s="38" t="s">
        <v>832</v>
      </c>
      <c r="C58" s="427">
        <f>SUM(C43:C57)</f>
        <v>0</v>
      </c>
      <c r="D58" s="427"/>
      <c r="E58" s="427">
        <f>SUM(E43:E57)</f>
        <v>0</v>
      </c>
      <c r="F58" s="440">
        <f>SUM(F43:F57)</f>
        <v>0</v>
      </c>
      <c r="G58" s="513"/>
      <c r="H58" s="513"/>
      <c r="I58" s="513"/>
      <c r="J58" s="513"/>
      <c r="K58" s="513"/>
      <c r="L58" s="513"/>
      <c r="M58" s="513"/>
      <c r="N58" s="513"/>
      <c r="O58" s="513"/>
      <c r="P58" s="513"/>
    </row>
    <row r="59" spans="1:6" ht="18.75" customHeight="1">
      <c r="A59" s="35" t="s">
        <v>833</v>
      </c>
      <c r="B59" s="39"/>
      <c r="C59" s="427"/>
      <c r="D59" s="427"/>
      <c r="E59" s="427"/>
      <c r="F59" s="440"/>
    </row>
    <row r="60" spans="1:6" ht="12.75">
      <c r="A60" s="35" t="s">
        <v>540</v>
      </c>
      <c r="B60" s="39"/>
      <c r="C60" s="439"/>
      <c r="D60" s="439"/>
      <c r="E60" s="439"/>
      <c r="F60" s="441">
        <f>C60-E60</f>
        <v>0</v>
      </c>
    </row>
    <row r="61" spans="1:6" ht="12.75">
      <c r="A61" s="35" t="s">
        <v>543</v>
      </c>
      <c r="B61" s="39"/>
      <c r="C61" s="439"/>
      <c r="D61" s="439"/>
      <c r="E61" s="439"/>
      <c r="F61" s="441">
        <f aca="true" t="shared" si="3" ref="F61:F74">C61-E61</f>
        <v>0</v>
      </c>
    </row>
    <row r="62" spans="1:6" ht="12.75">
      <c r="A62" s="35" t="s">
        <v>546</v>
      </c>
      <c r="B62" s="39"/>
      <c r="C62" s="439"/>
      <c r="D62" s="439"/>
      <c r="E62" s="439"/>
      <c r="F62" s="441">
        <f t="shared" si="3"/>
        <v>0</v>
      </c>
    </row>
    <row r="63" spans="1:6" ht="12.75">
      <c r="A63" s="35" t="s">
        <v>549</v>
      </c>
      <c r="B63" s="39"/>
      <c r="C63" s="439"/>
      <c r="D63" s="439"/>
      <c r="E63" s="439"/>
      <c r="F63" s="441">
        <f t="shared" si="3"/>
        <v>0</v>
      </c>
    </row>
    <row r="64" spans="1:6" ht="12.75">
      <c r="A64" s="35">
        <v>5</v>
      </c>
      <c r="B64" s="36"/>
      <c r="C64" s="439"/>
      <c r="D64" s="439"/>
      <c r="E64" s="439"/>
      <c r="F64" s="441">
        <f t="shared" si="3"/>
        <v>0</v>
      </c>
    </row>
    <row r="65" spans="1:6" ht="12.75">
      <c r="A65" s="35">
        <v>6</v>
      </c>
      <c r="B65" s="36"/>
      <c r="C65" s="439"/>
      <c r="D65" s="439"/>
      <c r="E65" s="439"/>
      <c r="F65" s="441">
        <f t="shared" si="3"/>
        <v>0</v>
      </c>
    </row>
    <row r="66" spans="1:6" ht="12.75">
      <c r="A66" s="35">
        <v>7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8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9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10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11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12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13</v>
      </c>
      <c r="B72" s="36"/>
      <c r="C72" s="439"/>
      <c r="D72" s="439"/>
      <c r="E72" s="439"/>
      <c r="F72" s="441">
        <f t="shared" si="3"/>
        <v>0</v>
      </c>
    </row>
    <row r="73" spans="1:6" ht="12" customHeight="1">
      <c r="A73" s="35">
        <v>14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15</v>
      </c>
      <c r="B74" s="36"/>
      <c r="C74" s="439"/>
      <c r="D74" s="439"/>
      <c r="E74" s="439"/>
      <c r="F74" s="441">
        <f t="shared" si="3"/>
        <v>0</v>
      </c>
    </row>
    <row r="75" spans="1:16" ht="14.25" customHeight="1">
      <c r="A75" s="37" t="s">
        <v>834</v>
      </c>
      <c r="B75" s="38" t="s">
        <v>835</v>
      </c>
      <c r="C75" s="427">
        <f>SUM(C60:C74)</f>
        <v>0</v>
      </c>
      <c r="D75" s="427"/>
      <c r="E75" s="427">
        <f>SUM(E60:E74)</f>
        <v>0</v>
      </c>
      <c r="F75" s="440">
        <f>SUM(F60:F74)</f>
        <v>0</v>
      </c>
      <c r="G75" s="513"/>
      <c r="H75" s="513"/>
      <c r="I75" s="513"/>
      <c r="J75" s="513"/>
      <c r="K75" s="513"/>
      <c r="L75" s="513"/>
      <c r="M75" s="513"/>
      <c r="N75" s="513"/>
      <c r="O75" s="513"/>
      <c r="P75" s="513"/>
    </row>
    <row r="76" spans="1:16" ht="20.25" customHeight="1">
      <c r="A76" s="40" t="s">
        <v>836</v>
      </c>
      <c r="B76" s="38" t="s">
        <v>837</v>
      </c>
      <c r="C76" s="427">
        <f>C75+C58+C41+C24</f>
        <v>31225</v>
      </c>
      <c r="D76" s="427"/>
      <c r="E76" s="427">
        <f>E75+E58+E41+E24</f>
        <v>0</v>
      </c>
      <c r="F76" s="440">
        <f>F75+F58+F41+F24</f>
        <v>31224</v>
      </c>
      <c r="G76" s="513"/>
      <c r="H76" s="513"/>
      <c r="I76" s="513"/>
      <c r="J76" s="513"/>
      <c r="K76" s="513"/>
      <c r="L76" s="513"/>
      <c r="M76" s="513"/>
      <c r="N76" s="513"/>
      <c r="O76" s="513"/>
      <c r="P76" s="513"/>
    </row>
    <row r="77" spans="1:6" ht="15" customHeight="1">
      <c r="A77" s="33" t="s">
        <v>838</v>
      </c>
      <c r="B77" s="38"/>
      <c r="C77" s="427"/>
      <c r="D77" s="427"/>
      <c r="E77" s="427"/>
      <c r="F77" s="440"/>
    </row>
    <row r="78" spans="1:6" ht="14.25" customHeight="1">
      <c r="A78" s="35" t="s">
        <v>825</v>
      </c>
      <c r="B78" s="39"/>
      <c r="C78" s="427"/>
      <c r="D78" s="427"/>
      <c r="E78" s="427"/>
      <c r="F78" s="440"/>
    </row>
    <row r="79" spans="1:6" ht="12.75">
      <c r="A79" s="35" t="s">
        <v>826</v>
      </c>
      <c r="B79" s="39"/>
      <c r="C79" s="439"/>
      <c r="D79" s="439"/>
      <c r="E79" s="439"/>
      <c r="F79" s="441">
        <f>C79-E79</f>
        <v>0</v>
      </c>
    </row>
    <row r="80" spans="1:6" ht="12.75">
      <c r="A80" s="35" t="s">
        <v>827</v>
      </c>
      <c r="B80" s="39"/>
      <c r="C80" s="439"/>
      <c r="D80" s="439"/>
      <c r="E80" s="439"/>
      <c r="F80" s="441">
        <f aca="true" t="shared" si="4" ref="F80:F93">C80-E80</f>
        <v>0</v>
      </c>
    </row>
    <row r="81" spans="1:6" ht="12.75">
      <c r="A81" s="35" t="s">
        <v>546</v>
      </c>
      <c r="B81" s="39"/>
      <c r="C81" s="439"/>
      <c r="D81" s="439"/>
      <c r="E81" s="439"/>
      <c r="F81" s="441">
        <f t="shared" si="4"/>
        <v>0</v>
      </c>
    </row>
    <row r="82" spans="1:6" ht="12.75">
      <c r="A82" s="35" t="s">
        <v>549</v>
      </c>
      <c r="B82" s="39"/>
      <c r="C82" s="439"/>
      <c r="D82" s="439"/>
      <c r="E82" s="439"/>
      <c r="F82" s="441">
        <f t="shared" si="4"/>
        <v>0</v>
      </c>
    </row>
    <row r="83" spans="1:6" ht="12.75">
      <c r="A83" s="35">
        <v>5</v>
      </c>
      <c r="B83" s="36"/>
      <c r="C83" s="439"/>
      <c r="D83" s="439"/>
      <c r="E83" s="439"/>
      <c r="F83" s="441">
        <f t="shared" si="4"/>
        <v>0</v>
      </c>
    </row>
    <row r="84" spans="1:6" ht="12.75">
      <c r="A84" s="35">
        <v>6</v>
      </c>
      <c r="B84" s="36"/>
      <c r="C84" s="439"/>
      <c r="D84" s="439"/>
      <c r="E84" s="439"/>
      <c r="F84" s="441">
        <f t="shared" si="4"/>
        <v>0</v>
      </c>
    </row>
    <row r="85" spans="1:6" ht="12.75">
      <c r="A85" s="35">
        <v>7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8</v>
      </c>
      <c r="B86" s="36"/>
      <c r="C86" s="439"/>
      <c r="D86" s="439"/>
      <c r="E86" s="439"/>
      <c r="F86" s="441">
        <f t="shared" si="4"/>
        <v>0</v>
      </c>
    </row>
    <row r="87" spans="1:6" ht="12" customHeight="1">
      <c r="A87" s="35">
        <v>9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10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11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12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13</v>
      </c>
      <c r="B91" s="36"/>
      <c r="C91" s="439"/>
      <c r="D91" s="439"/>
      <c r="E91" s="439"/>
      <c r="F91" s="441">
        <f t="shared" si="4"/>
        <v>0</v>
      </c>
    </row>
    <row r="92" spans="1:6" ht="12" customHeight="1">
      <c r="A92" s="35">
        <v>14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15</v>
      </c>
      <c r="B93" s="36"/>
      <c r="C93" s="439"/>
      <c r="D93" s="439"/>
      <c r="E93" s="439"/>
      <c r="F93" s="441">
        <f t="shared" si="4"/>
        <v>0</v>
      </c>
    </row>
    <row r="94" spans="1:16" ht="15" customHeight="1">
      <c r="A94" s="37" t="s">
        <v>561</v>
      </c>
      <c r="B94" s="38" t="s">
        <v>839</v>
      </c>
      <c r="C94" s="427">
        <f>SUM(C79:C93)</f>
        <v>0</v>
      </c>
      <c r="D94" s="427"/>
      <c r="E94" s="427">
        <f>SUM(E79:E93)</f>
        <v>0</v>
      </c>
      <c r="F94" s="440">
        <f>SUM(F79:F93)</f>
        <v>0</v>
      </c>
      <c r="G94" s="513"/>
      <c r="H94" s="513"/>
      <c r="I94" s="513"/>
      <c r="J94" s="513"/>
      <c r="K94" s="513"/>
      <c r="L94" s="513"/>
      <c r="M94" s="513"/>
      <c r="N94" s="513"/>
      <c r="O94" s="513"/>
      <c r="P94" s="513"/>
    </row>
    <row r="95" spans="1:6" ht="15.75" customHeight="1">
      <c r="A95" s="35" t="s">
        <v>829</v>
      </c>
      <c r="B95" s="39"/>
      <c r="C95" s="427"/>
      <c r="D95" s="427"/>
      <c r="E95" s="427"/>
      <c r="F95" s="440"/>
    </row>
    <row r="96" spans="1:6" ht="12.75">
      <c r="A96" s="35" t="s">
        <v>540</v>
      </c>
      <c r="B96" s="39"/>
      <c r="C96" s="439"/>
      <c r="D96" s="439"/>
      <c r="E96" s="439"/>
      <c r="F96" s="441">
        <f>C96-E96</f>
        <v>0</v>
      </c>
    </row>
    <row r="97" spans="1:6" ht="12.75">
      <c r="A97" s="35" t="s">
        <v>543</v>
      </c>
      <c r="B97" s="39"/>
      <c r="C97" s="439"/>
      <c r="D97" s="439"/>
      <c r="E97" s="439"/>
      <c r="F97" s="441">
        <f aca="true" t="shared" si="5" ref="F97:F110">C97-E97</f>
        <v>0</v>
      </c>
    </row>
    <row r="98" spans="1:6" ht="12.75">
      <c r="A98" s="35" t="s">
        <v>546</v>
      </c>
      <c r="B98" s="39"/>
      <c r="C98" s="439"/>
      <c r="D98" s="439"/>
      <c r="E98" s="439"/>
      <c r="F98" s="441">
        <f t="shared" si="5"/>
        <v>0</v>
      </c>
    </row>
    <row r="99" spans="1:6" ht="12.75">
      <c r="A99" s="35" t="s">
        <v>549</v>
      </c>
      <c r="B99" s="39"/>
      <c r="C99" s="439"/>
      <c r="D99" s="439"/>
      <c r="E99" s="439"/>
      <c r="F99" s="441">
        <f t="shared" si="5"/>
        <v>0</v>
      </c>
    </row>
    <row r="100" spans="1:6" ht="12.75">
      <c r="A100" s="35">
        <v>5</v>
      </c>
      <c r="B100" s="36"/>
      <c r="C100" s="439"/>
      <c r="D100" s="439"/>
      <c r="E100" s="439"/>
      <c r="F100" s="441">
        <f t="shared" si="5"/>
        <v>0</v>
      </c>
    </row>
    <row r="101" spans="1:6" ht="12.75">
      <c r="A101" s="35">
        <v>6</v>
      </c>
      <c r="B101" s="36"/>
      <c r="C101" s="439"/>
      <c r="D101" s="439"/>
      <c r="E101" s="439"/>
      <c r="F101" s="441">
        <f t="shared" si="5"/>
        <v>0</v>
      </c>
    </row>
    <row r="102" spans="1:6" ht="12.75">
      <c r="A102" s="35">
        <v>7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8</v>
      </c>
      <c r="B103" s="36"/>
      <c r="C103" s="439"/>
      <c r="D103" s="439"/>
      <c r="E103" s="439"/>
      <c r="F103" s="441">
        <f t="shared" si="5"/>
        <v>0</v>
      </c>
    </row>
    <row r="104" spans="1:6" ht="12" customHeight="1">
      <c r="A104" s="35">
        <v>9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10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11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12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13</v>
      </c>
      <c r="B108" s="36"/>
      <c r="C108" s="439"/>
      <c r="D108" s="439"/>
      <c r="E108" s="439"/>
      <c r="F108" s="441">
        <f t="shared" si="5"/>
        <v>0</v>
      </c>
    </row>
    <row r="109" spans="1:6" ht="12" customHeight="1">
      <c r="A109" s="35">
        <v>14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15</v>
      </c>
      <c r="B110" s="36"/>
      <c r="C110" s="439"/>
      <c r="D110" s="439"/>
      <c r="E110" s="439"/>
      <c r="F110" s="441">
        <f t="shared" si="5"/>
        <v>0</v>
      </c>
    </row>
    <row r="111" spans="1:16" ht="11.25" customHeight="1">
      <c r="A111" s="37" t="s">
        <v>578</v>
      </c>
      <c r="B111" s="38" t="s">
        <v>840</v>
      </c>
      <c r="C111" s="427">
        <f>SUM(C96:C110)</f>
        <v>0</v>
      </c>
      <c r="D111" s="427"/>
      <c r="E111" s="427">
        <f>SUM(E96:E110)</f>
        <v>0</v>
      </c>
      <c r="F111" s="440">
        <f>SUM(F96:F110)</f>
        <v>0</v>
      </c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</row>
    <row r="112" spans="1:6" ht="15" customHeight="1">
      <c r="A112" s="35" t="s">
        <v>831</v>
      </c>
      <c r="B112" s="39"/>
      <c r="C112" s="427"/>
      <c r="D112" s="427"/>
      <c r="E112" s="427"/>
      <c r="F112" s="440"/>
    </row>
    <row r="113" spans="1:6" ht="12.75">
      <c r="A113" s="35" t="s">
        <v>540</v>
      </c>
      <c r="B113" s="39"/>
      <c r="C113" s="439"/>
      <c r="D113" s="439"/>
      <c r="E113" s="439"/>
      <c r="F113" s="441">
        <f>C113-E113</f>
        <v>0</v>
      </c>
    </row>
    <row r="114" spans="1:6" ht="12.75">
      <c r="A114" s="35" t="s">
        <v>543</v>
      </c>
      <c r="B114" s="39"/>
      <c r="C114" s="439"/>
      <c r="D114" s="439"/>
      <c r="E114" s="439"/>
      <c r="F114" s="441">
        <f aca="true" t="shared" si="6" ref="F114:F127">C114-E114</f>
        <v>0</v>
      </c>
    </row>
    <row r="115" spans="1:6" ht="12.75">
      <c r="A115" s="35" t="s">
        <v>546</v>
      </c>
      <c r="B115" s="39"/>
      <c r="C115" s="439"/>
      <c r="D115" s="439"/>
      <c r="E115" s="439"/>
      <c r="F115" s="441">
        <f t="shared" si="6"/>
        <v>0</v>
      </c>
    </row>
    <row r="116" spans="1:6" ht="12.75">
      <c r="A116" s="35" t="s">
        <v>549</v>
      </c>
      <c r="B116" s="39"/>
      <c r="C116" s="439"/>
      <c r="D116" s="439"/>
      <c r="E116" s="439"/>
      <c r="F116" s="441">
        <f t="shared" si="6"/>
        <v>0</v>
      </c>
    </row>
    <row r="117" spans="1:6" ht="12.75">
      <c r="A117" s="35">
        <v>5</v>
      </c>
      <c r="B117" s="36"/>
      <c r="C117" s="439"/>
      <c r="D117" s="439"/>
      <c r="E117" s="439"/>
      <c r="F117" s="441">
        <f t="shared" si="6"/>
        <v>0</v>
      </c>
    </row>
    <row r="118" spans="1:6" ht="12.75">
      <c r="A118" s="35">
        <v>6</v>
      </c>
      <c r="B118" s="36"/>
      <c r="C118" s="439"/>
      <c r="D118" s="439"/>
      <c r="E118" s="439"/>
      <c r="F118" s="441">
        <f t="shared" si="6"/>
        <v>0</v>
      </c>
    </row>
    <row r="119" spans="1:6" ht="12.75">
      <c r="A119" s="35">
        <v>7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8</v>
      </c>
      <c r="B120" s="36"/>
      <c r="C120" s="439"/>
      <c r="D120" s="439"/>
      <c r="E120" s="439"/>
      <c r="F120" s="441">
        <f t="shared" si="6"/>
        <v>0</v>
      </c>
    </row>
    <row r="121" spans="1:6" ht="12" customHeight="1">
      <c r="A121" s="35">
        <v>9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10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11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12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13</v>
      </c>
      <c r="B125" s="36"/>
      <c r="C125" s="439"/>
      <c r="D125" s="439"/>
      <c r="E125" s="439"/>
      <c r="F125" s="441">
        <f t="shared" si="6"/>
        <v>0</v>
      </c>
    </row>
    <row r="126" spans="1:6" ht="12" customHeight="1">
      <c r="A126" s="35">
        <v>14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15</v>
      </c>
      <c r="B127" s="36"/>
      <c r="C127" s="439"/>
      <c r="D127" s="439"/>
      <c r="E127" s="439"/>
      <c r="F127" s="441">
        <f t="shared" si="6"/>
        <v>0</v>
      </c>
    </row>
    <row r="128" spans="1:16" ht="15.75" customHeight="1">
      <c r="A128" s="37" t="s">
        <v>597</v>
      </c>
      <c r="B128" s="38" t="s">
        <v>841</v>
      </c>
      <c r="C128" s="427">
        <f>SUM(C113:C127)</f>
        <v>0</v>
      </c>
      <c r="D128" s="427"/>
      <c r="E128" s="427">
        <f>SUM(E113:E127)</f>
        <v>0</v>
      </c>
      <c r="F128" s="440">
        <f>SUM(F113:F127)</f>
        <v>0</v>
      </c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</row>
    <row r="129" spans="1:6" ht="12.75" customHeight="1">
      <c r="A129" s="35" t="s">
        <v>833</v>
      </c>
      <c r="B129" s="39"/>
      <c r="C129" s="427"/>
      <c r="D129" s="427"/>
      <c r="E129" s="427"/>
      <c r="F129" s="440"/>
    </row>
    <row r="130" spans="1:6" ht="12.75">
      <c r="A130" s="35" t="s">
        <v>540</v>
      </c>
      <c r="B130" s="39"/>
      <c r="C130" s="439"/>
      <c r="D130" s="439"/>
      <c r="E130" s="439"/>
      <c r="F130" s="441">
        <f>C130-E130</f>
        <v>0</v>
      </c>
    </row>
    <row r="131" spans="1:6" ht="12.75">
      <c r="A131" s="35" t="s">
        <v>543</v>
      </c>
      <c r="B131" s="39"/>
      <c r="C131" s="439"/>
      <c r="D131" s="439"/>
      <c r="E131" s="439"/>
      <c r="F131" s="441">
        <f aca="true" t="shared" si="7" ref="F131:F144">C131-E131</f>
        <v>0</v>
      </c>
    </row>
    <row r="132" spans="1:6" ht="12.75">
      <c r="A132" s="35" t="s">
        <v>546</v>
      </c>
      <c r="B132" s="39"/>
      <c r="C132" s="439"/>
      <c r="D132" s="439"/>
      <c r="E132" s="439"/>
      <c r="F132" s="441">
        <f t="shared" si="7"/>
        <v>0</v>
      </c>
    </row>
    <row r="133" spans="1:6" ht="12.75">
      <c r="A133" s="35" t="s">
        <v>549</v>
      </c>
      <c r="B133" s="39"/>
      <c r="C133" s="439"/>
      <c r="D133" s="439"/>
      <c r="E133" s="439"/>
      <c r="F133" s="441">
        <f t="shared" si="7"/>
        <v>0</v>
      </c>
    </row>
    <row r="134" spans="1:6" ht="12.75">
      <c r="A134" s="35">
        <v>5</v>
      </c>
      <c r="B134" s="36"/>
      <c r="C134" s="439"/>
      <c r="D134" s="439"/>
      <c r="E134" s="439"/>
      <c r="F134" s="441">
        <f t="shared" si="7"/>
        <v>0</v>
      </c>
    </row>
    <row r="135" spans="1:6" ht="12.75">
      <c r="A135" s="35">
        <v>6</v>
      </c>
      <c r="B135" s="36"/>
      <c r="C135" s="439"/>
      <c r="D135" s="439"/>
      <c r="E135" s="439"/>
      <c r="F135" s="441">
        <f t="shared" si="7"/>
        <v>0</v>
      </c>
    </row>
    <row r="136" spans="1:6" ht="12.75">
      <c r="A136" s="35">
        <v>7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8</v>
      </c>
      <c r="B137" s="36"/>
      <c r="C137" s="439"/>
      <c r="D137" s="439"/>
      <c r="E137" s="439"/>
      <c r="F137" s="441">
        <f t="shared" si="7"/>
        <v>0</v>
      </c>
    </row>
    <row r="138" spans="1:6" ht="12" customHeight="1">
      <c r="A138" s="35">
        <v>9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10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11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12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13</v>
      </c>
      <c r="B142" s="36"/>
      <c r="C142" s="439"/>
      <c r="D142" s="439"/>
      <c r="E142" s="439"/>
      <c r="F142" s="441">
        <f t="shared" si="7"/>
        <v>0</v>
      </c>
    </row>
    <row r="143" spans="1:6" ht="12" customHeight="1">
      <c r="A143" s="35">
        <v>14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15</v>
      </c>
      <c r="B144" s="36"/>
      <c r="C144" s="439"/>
      <c r="D144" s="439"/>
      <c r="E144" s="439"/>
      <c r="F144" s="441">
        <f t="shared" si="7"/>
        <v>0</v>
      </c>
    </row>
    <row r="145" spans="1:16" ht="17.25" customHeight="1">
      <c r="A145" s="37" t="s">
        <v>834</v>
      </c>
      <c r="B145" s="38" t="s">
        <v>842</v>
      </c>
      <c r="C145" s="427">
        <f>SUM(C130:C144)</f>
        <v>0</v>
      </c>
      <c r="D145" s="427"/>
      <c r="E145" s="427">
        <f>SUM(E130:E144)</f>
        <v>0</v>
      </c>
      <c r="F145" s="440">
        <f>SUM(F130:F144)</f>
        <v>0</v>
      </c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</row>
    <row r="146" spans="1:16" ht="19.5" customHeight="1">
      <c r="A146" s="40" t="s">
        <v>843</v>
      </c>
      <c r="B146" s="38" t="s">
        <v>844</v>
      </c>
      <c r="C146" s="427">
        <f>C145+C128+C111+C94</f>
        <v>0</v>
      </c>
      <c r="D146" s="427"/>
      <c r="E146" s="427">
        <f>E145+E128+E111+E94</f>
        <v>0</v>
      </c>
      <c r="F146" s="440">
        <f>F145+F128+F111+F94</f>
        <v>0</v>
      </c>
      <c r="G146" s="513"/>
      <c r="H146" s="513"/>
      <c r="I146" s="513"/>
      <c r="J146" s="513"/>
      <c r="K146" s="513"/>
      <c r="L146" s="513"/>
      <c r="M146" s="513"/>
      <c r="N146" s="513"/>
      <c r="O146" s="513"/>
      <c r="P146" s="513"/>
    </row>
    <row r="147" spans="1:6" ht="19.5" customHeight="1">
      <c r="A147" s="41"/>
      <c r="B147" s="42"/>
      <c r="C147" s="43"/>
      <c r="D147" s="43"/>
      <c r="E147" s="43"/>
      <c r="F147" s="43"/>
    </row>
    <row r="148" spans="1:6" ht="12.75">
      <c r="A148" s="450" t="s">
        <v>877</v>
      </c>
      <c r="B148" s="451"/>
      <c r="C148" s="594" t="s">
        <v>859</v>
      </c>
      <c r="D148" s="595"/>
      <c r="E148" s="595"/>
      <c r="F148" s="595"/>
    </row>
    <row r="149" spans="1:6" ht="12.75">
      <c r="A149" s="514"/>
      <c r="B149" s="515"/>
      <c r="C149" s="514"/>
      <c r="D149" s="514"/>
      <c r="E149" s="514"/>
      <c r="F149" s="514"/>
    </row>
    <row r="150" spans="1:6" ht="12.75">
      <c r="A150" s="514"/>
      <c r="B150" s="515"/>
      <c r="C150" s="626" t="s">
        <v>864</v>
      </c>
      <c r="D150" s="626"/>
      <c r="E150" s="626"/>
      <c r="F150" s="626"/>
    </row>
    <row r="151" spans="3:5" ht="12.75">
      <c r="C151" s="514"/>
      <c r="E151" s="514"/>
    </row>
  </sheetData>
  <sheetProtection/>
  <mergeCells count="4">
    <mergeCell ref="B5:D5"/>
    <mergeCell ref="B6:C6"/>
    <mergeCell ref="C150:F150"/>
    <mergeCell ref="C148:F1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:F144 C113:F127 C96:F110 C79:F93 C60:F74 C43:F57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2019-04-24T12:15:22Z</cp:lastPrinted>
  <dcterms:created xsi:type="dcterms:W3CDTF">2000-06-29T12:02:40Z</dcterms:created>
  <dcterms:modified xsi:type="dcterms:W3CDTF">2019-04-24T12:16:33Z</dcterms:modified>
  <cp:category/>
  <cp:version/>
  <cp:contentType/>
  <cp:contentStatus/>
</cp:coreProperties>
</file>