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<sst xmlns="http://schemas.openxmlformats.org/spreadsheetml/2006/main" count="1059" uniqueCount="872">
  <si>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</si>
  <si>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</si>
  <si>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</si>
  <si>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</si>
  <si>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</si>
  <si>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</si>
  <si>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</si>
  <si>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</si>
  <si>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</si>
  <si>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</si>
  <si>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</si>
  <si>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</si>
  <si>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</si>
  <si>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</si>
  <si>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</si>
  <si>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</si>
  <si>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</si>
  <si>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</si>
  <si>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</si>
  <si>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</si>
  <si>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</si>
  <si>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</si>
  <si>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</si>
  <si>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</si>
  <si>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</si>
  <si>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</si>
  <si>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</si>
  <si>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</si>
  <si>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</si>
  <si>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</si>
  <si>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</si>
  <si>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</si>
  <si>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</si>
  <si>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</si>
  <si>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</si>
  <si>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</si>
  <si>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</si>
  <si>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</si>
  <si>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</si>
  <si>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</si>
  <si>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</si>
  <si>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</si>
  <si>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</si>
  <si>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</si>
  <si>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</si>
  <si>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</si>
  <si>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</si>
  <si>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</si>
  <si>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</si>
  <si>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</si>
  <si>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</si>
  <si>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</si>
  <si>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</si>
  <si>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</si>
  <si>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</si>
  <si>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</si>
  <si>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</si>
  <si>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</si>
  <si>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</si>
  <si>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</si>
  <si>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</si>
  <si>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</si>
  <si>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</si>
  <si>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</si>
  <si>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</si>
  <si>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</si>
  <si>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</si>
  <si>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</si>
  <si>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</si>
  <si>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</si>
  <si>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</si>
  <si>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</si>
  <si>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</si>
  <si>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</si>
  <si>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</si>
  <si>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</si>
  <si>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</si>
  <si>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</si>
  <si>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</si>
  <si>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</si>
  <si>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</si>
  <si>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</si>
  <si>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</si>
  <si>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</si>
  <si>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</si>
  <si>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</si>
  <si>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</si>
  <si>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</si>
  <si>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</si>
  <si>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</si>
  <si>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</si>
  <si>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</si>
  <si>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</si>
  <si>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</si>
  <si>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</si>
  <si>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</si>
  <si>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</si>
  <si>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</si>
  <si>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</si>
  <si>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</si>
  <si>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</si>
  <si>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</si>
  <si>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</si>
  <si>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</si>
  <si>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</si>
  <si>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</si>
  <si>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</si>
  <si>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</si>
  <si>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</si>
  <si>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</si>
  <si>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</si>
  <si>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</si>
  <si>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</si>
  <si>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</si>
  <si>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</si>
  <si>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</si>
  <si>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</si>
  <si>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</si>
  <si>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</si>
  <si>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</si>
  <si>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</si>
  <si>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</si>
  <si>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</si>
  <si>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</si>
  <si>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</si>
  <si>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</si>
  <si>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</si>
  <si>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</si>
  <si>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</si>
  <si>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</si>
  <si>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</si>
  <si>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</si>
  <si>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</si>
  <si>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</si>
  <si>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</si>
  <si>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</si>
  <si>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</si>
  <si>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</si>
  <si>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</si>
  <si>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</si>
  <si>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</si>
  <si>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</si>
  <si>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</si>
  <si>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</si>
  <si>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</si>
  <si>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</si>
  <si>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</si>
  <si>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</si>
  <si>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</si>
  <si>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</si>
  <si>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</si>
  <si>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</si>
  <si>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</si>
  <si>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</si>
  <si>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</si>
  <si>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</si>
  <si>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</si>
  <si>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</si>
  <si>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</si>
  <si>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</si>
  <si>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</si>
  <si>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</si>
  <si>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</si>
  <si>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</si>
  <si>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</si>
  <si>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</si>
  <si>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</si>
  <si>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</si>
  <si>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</si>
  <si>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</si>
  <si>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</si>
  <si>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</si>
  <si>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</si>
  <si>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</si>
  <si>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</si>
  <si>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</si>
  <si>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</si>
  <si>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</si>
  <si>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</si>
  <si>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</si>
  <si>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</si>
  <si>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</si>
  <si>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</si>
  <si>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</si>
  <si>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</si>
  <si>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</si>
  <si>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</si>
  <si>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</si>
  <si>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</si>
  <si>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</si>
  <si>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</si>
  <si>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</si>
  <si>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</si>
  <si>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</si>
  <si>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</si>
  <si>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</si>
  <si>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</si>
  <si>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</si>
  <si>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</si>
  <si>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</si>
  <si>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</si>
  <si>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</si>
  <si>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</si>
  <si>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</si>
  <si>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</si>
  <si>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</si>
  <si>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</si>
  <si>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</si>
  <si>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</si>
  <si>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</si>
  <si>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</si>
  <si>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</si>
  <si>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</si>
  <si>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</si>
  <si>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</si>
  <si>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</si>
  <si>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</si>
  <si>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</si>
  <si>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</si>
  <si>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</si>
  <si>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</si>
  <si>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</si>
  <si>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</si>
  <si>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</si>
  <si>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</si>
  <si>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</si>
  <si>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</si>
  <si>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</si>
  <si>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</si>
  <si>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</si>
  <si>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</si>
  <si>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</si>
  <si>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</si>
  <si>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</si>
  <si>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</si>
  <si>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</si>
  <si>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</si>
  <si>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</si>
  <si>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</si>
  <si>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</si>
  <si>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</si>
  <si>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</si>
  <si>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</si>
  <si>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</si>
  <si>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</si>
  <si>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</si>
  <si>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</si>
  <si>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</si>
  <si>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</si>
  <si>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</si>
  <si>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</si>
  <si>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</si>
  <si>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</si>
  <si>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</si>
  <si>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</si>
  <si>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</si>
  <si>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</si>
  <si>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</si>
  <si>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</si>
  <si>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</si>
  <si>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</si>
  <si>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</si>
  <si>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</si>
  <si>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</si>
  <si>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</si>
  <si>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</si>
  <si>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</si>
  <si>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</si>
  <si>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</si>
  <si>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</si>
  <si>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</si>
  <si>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</si>
  <si>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</si>
  <si>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</si>
  <si>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</si>
  <si>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</si>
  <si>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</si>
  <si>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</si>
  <si>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</si>
  <si>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</si>
  <si>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</si>
  <si>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</si>
  <si>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</si>
  <si>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</si>
  <si>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</si>
  <si>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</si>
  <si>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</si>
  <si>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</si>
  <si>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</si>
  <si>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</si>
  <si>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</si>
  <si>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</si>
  <si>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</si>
  <si>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</si>
  <si>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</si>
  <si>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</si>
  <si>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</si>
  <si>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</si>
  <si>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</si>
  <si>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</si>
  <si>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</si>
  <si>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</si>
  <si>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</si>
  <si>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</si>
  <si>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</si>
  <si>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</si>
  <si>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</si>
  <si>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</si>
  <si>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</si>
  <si>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</si>
  <si>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</si>
  <si>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</si>
  <si>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</si>
  <si>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</si>
  <si>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</si>
  <si>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</si>
  <si>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</si>
  <si>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</si>
  <si>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</si>
  <si>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</si>
  <si>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</si>
  <si>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</si>
  <si>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</si>
  <si>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</si>
  <si>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</si>
  <si>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</si>
  <si>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</si>
  <si>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</si>
  <si>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</si>
  <si>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</si>
  <si>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</si>
  <si>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</si>
  <si>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</si>
  <si>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</si>
  <si>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</si>
  <si>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</si>
  <si>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</si>
  <si>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</si>
  <si>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</si>
  <si>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</si>
  <si>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</si>
  <si>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</si>
  <si>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</si>
  <si>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</si>
  <si>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</si>
  <si>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</si>
  <si>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</si>
  <si>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</si>
  <si>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</si>
  <si>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</si>
  <si>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</si>
  <si>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</si>
  <si>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</si>
  <si>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</si>
  <si>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</si>
  <si>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</si>
  <si>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</si>
  <si>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</si>
  <si>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</si>
  <si>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</si>
  <si>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</si>
  <si>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</si>
  <si>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</si>
  <si>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</si>
  <si>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</si>
  <si>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</si>
  <si>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</si>
  <si>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</si>
  <si>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</si>
  <si>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</si>
  <si>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</si>
  <si>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</si>
  <si>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</si>
  <si>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</si>
  <si>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</si>
  <si>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</si>
  <si>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</si>
  <si>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</si>
  <si>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</si>
  <si>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</si>
  <si>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</si>
  <si>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</si>
  <si>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</si>
  <si>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</si>
  <si>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</si>
  <si>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</si>
  <si>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</si>
  <si>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</si>
  <si>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</si>
  <si>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</si>
  <si>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</si>
  <si>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</si>
  <si>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</si>
  <si>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</si>
  <si>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</si>
  <si>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</si>
  <si>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</si>
  <si>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</si>
  <si>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</si>
  <si>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</si>
  <si>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</si>
  <si>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</si>
  <si>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</si>
  <si>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</si>
  <si>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</si>
  <si>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</si>
  <si>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</si>
  <si>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</si>
  <si>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</si>
  <si>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</si>
  <si>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</si>
  <si>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</si>
  <si>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</si>
  <si>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</si>
  <si>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</si>
  <si>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</si>
  <si>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</si>
  <si>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</si>
  <si>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</si>
  <si>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</si>
  <si>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</si>
  <si>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</si>
  <si>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</si>
  <si>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</si>
  <si>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</si>
  <si>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</si>
  <si>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</si>
  <si>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</si>
  <si>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</si>
  <si>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</si>
  <si>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</si>
  <si>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</si>
  <si>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</si>
  <si>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</si>
  <si>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</si>
  <si>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</si>
  <si>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</si>
  <si>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</si>
  <si>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</si>
  <si>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</si>
  <si>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</si>
  <si>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</si>
  <si>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</si>
  <si>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</si>
  <si>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</si>
  <si>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</si>
  <si>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</si>
  <si>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</si>
  <si>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</si>
  <si>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</si>
  <si>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</si>
  <si>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</si>
  <si>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</si>
  <si>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</si>
  <si>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</si>
  <si>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</si>
  <si>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</si>
  <si>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</si>
  <si>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</si>
  <si>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</si>
  <si>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</si>
  <si>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</si>
  <si>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</si>
  <si>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</si>
  <si>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</si>
  <si>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</si>
  <si>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</si>
  <si>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</si>
  <si>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</si>
  <si>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</si>
  <si>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</si>
  <si>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</si>
  <si>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</si>
  <si>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</si>
  <si>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</si>
  <si>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</si>
  <si>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</si>
  <si>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</si>
  <si>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</si>
  <si>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</si>
  <si>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</si>
  <si>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</si>
  <si>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</si>
  <si>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</si>
  <si>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</si>
  <si>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</si>
  <si>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</si>
  <si>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</si>
  <si>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</si>
  <si>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</si>
  <si>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</si>
  <si>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</si>
  <si>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</si>
  <si>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</si>
  <si>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</si>
  <si>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</si>
  <si>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</si>
  <si>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</si>
  <si>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</si>
  <si>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</si>
  <si>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</si>
  <si>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</si>
  <si>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</si>
  <si>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</si>
  <si>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</si>
  <si>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</si>
  <si>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</si>
  <si>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</si>
  <si>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</si>
  <si>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</si>
  <si>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</si>
  <si>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</si>
  <si>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</si>
  <si>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</si>
  <si>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</si>
  <si>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</si>
  <si>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</si>
  <si>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</si>
  <si>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</si>
  <si>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</si>
  <si>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</si>
  <si>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</si>
  <si>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</si>
  <si>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</si>
  <si>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</si>
  <si>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</si>
  <si>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</si>
  <si>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</si>
  <si>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</si>
  <si>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</si>
  <si>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</si>
  <si>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</si>
  <si>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</si>
  <si>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</si>
  <si>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</si>
  <si>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</si>
  <si>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</si>
  <si>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</si>
  <si>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</si>
  <si>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</si>
  <si>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</si>
  <si>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</si>
  <si>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</si>
  <si>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</si>
  <si>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</si>
  <si>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</si>
  <si>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</si>
  <si>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</si>
  <si>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</si>
  <si>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</si>
  <si>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</si>
  <si>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</si>
  <si>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</si>
  <si>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</si>
  <si>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</si>
  <si>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</si>
  <si>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</si>
  <si>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</si>
  <si>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</si>
  <si>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</si>
  <si>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</si>
  <si>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</si>
  <si>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</si>
  <si>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</si>
  <si>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</si>
  <si>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</si>
  <si>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</si>
  <si>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</si>
  <si>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</si>
  <si>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</si>
  <si>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</si>
  <si>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</si>
  <si>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</si>
  <si>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</si>
  <si>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</si>
  <si>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</si>
  <si>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</si>
  <si>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</si>
  <si>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</si>
  <si>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</si>
  <si>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</si>
  <si>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</si>
  <si>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</si>
  <si>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</si>
  <si>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</si>
  <si>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</si>
  <si>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</si>
  <si>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</si>
  <si>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</si>
  <si>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</si>
  <si>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</si>
  <si>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</si>
  <si>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</si>
  <si>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</si>
  <si>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</si>
  <si>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</si>
  <si>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</si>
  <si>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</si>
  <si>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</si>
  <si>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</si>
  <si>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</si>
  <si>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</si>
  <si>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</si>
  <si>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</si>
  <si>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</si>
  <si>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</si>
  <si>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</si>
  <si>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</si>
  <si>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</si>
  <si>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</si>
  <si>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</si>
  <si>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</si>
  <si>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</si>
  <si>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</si>
  <si>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</si>
  <si>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</si>
  <si>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</si>
  <si>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</si>
  <si>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</si>
  <si>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</si>
  <si>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</si>
  <si>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</si>
  <si>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</si>
  <si>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</si>
  <si>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</si>
  <si>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</si>
  <si>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</si>
  <si>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</si>
  <si>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</si>
  <si>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</si>
  <si>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</si>
  <si>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</si>
  <si>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</si>
  <si>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</si>
  <si>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</si>
  <si>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</si>
  <si>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</si>
  <si>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</si>
  <si>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</si>
  <si>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</si>
  <si>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</si>
  <si>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</si>
  <si>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</si>
  <si>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</si>
  <si>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</si>
  <si>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</si>
  <si>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</si>
  <si>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</si>
  <si>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</si>
  <si>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</si>
  <si>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</si>
  <si>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</si>
  <si>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</si>
  <si>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</si>
  <si>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</si>
  <si>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</si>
  <si>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</si>
  <si>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</si>
  <si>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</si>
  <si>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</si>
  <si>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</si>
  <si>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</si>
  <si>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</si>
  <si>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</si>
  <si>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</si>
  <si>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</si>
  <si>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</si>
  <si>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</si>
  <si>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</si>
  <si>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</si>
  <si>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</si>
  <si>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</si>
  <si>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</si>
  <si>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</si>
  <si>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</si>
  <si>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</si>
  <si>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</si>
  <si>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</si>
  <si>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</si>
  <si>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</si>
  <si>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</si>
  <si>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</si>
  <si>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</si>
  <si>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</si>
  <si>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</si>
  <si>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</si>
  <si>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</si>
  <si>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</si>
  <si>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</si>
  <si>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</si>
  <si>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</si>
  <si>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</si>
  <si>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</si>
  <si>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</si>
  <si>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</si>
  <si>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</si>
  <si>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</si>
  <si>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</si>
  <si>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</si>
  <si>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</si>
  <si>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</si>
  <si>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</si>
  <si>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</si>
  <si>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</si>
  <si>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</si>
  <si>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</si>
  <si>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</si>
  <si>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</si>
  <si>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</si>
  <si>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</si>
  <si>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</si>
  <si>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</si>
  <si>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</si>
  <si>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</si>
  <si>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</si>
  <si>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</si>
  <si>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</si>
  <si>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</si>
  <si>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</si>
  <si>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</si>
  <si>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</si>
  <si>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</si>
  <si>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</si>
  <si>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</si>
  <si>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</si>
  <si>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</si>
  <si>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</si>
  <si>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</si>
  <si>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</si>
  <si>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</si>
  <si>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</si>
  <si>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</si>
  <si>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</si>
  <si>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</si>
  <si>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</si>
  <si>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</si>
  <si>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</si>
  <si>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</si>
  <si>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</si>
  <si>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</si>
  <si>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</si>
  <si>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</si>
  <si>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</si>
  <si>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</si>
  <si>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</si>
  <si>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</si>
  <si>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</si>
  <si>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</si>
  <si>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</si>
  <si>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</si>
  <si>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</si>
  <si>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</si>
  <si>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</si>
  <si>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</si>
  <si>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</si>
  <si>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</si>
  <si>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</si>
  <si>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</si>
  <si>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</si>
  <si>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</si>
  <si>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</si>
  <si>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</si>
  <si>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</si>
  <si>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</si>
  <si>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</si>
  <si>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</si>
  <si>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</si>
  <si>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</si>
  <si>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</si>
  <si>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</si>
  <si>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</si>
  <si>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</si>
  <si>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</si>
  <si>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</si>
  <si>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</si>
  <si>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</si>
  <si>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</si>
  <si>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</si>
  <si>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</si>
  <si>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</si>
  <si>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</si>
  <si>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</si>
  <si>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</si>
  <si>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</si>
  <si>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</si>
  <si>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</si>
  <si>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</si>
  <si>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</si>
  <si>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</si>
  <si>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</si>
  <si>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</si>
  <si>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</si>
  <si>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</si>
  <si>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</si>
  <si>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</si>
  <si>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</si>
  <si>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</si>
  <si>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</si>
  <si>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</si>
  <si>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</si>
  <si>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</si>
  <si>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</si>
  <si>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</si>
  <si>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</si>
  <si>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</si>
  <si>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</si>
  <si>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</si>
  <si>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</si>
  <si>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</si>
  <si>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</si>
  <si>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</si>
  <si>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</si>
  <si>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</si>
  <si>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</si>
  <si>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</si>
  <si>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</si>
  <si>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</si>
  <si>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</si>
  <si>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</si>
  <si>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</si>
  <si>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</si>
  <si>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</si>
  <si>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</si>
  <si>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</si>
  <si>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</si>
  <si>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</si>
  <si>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</si>
  <si>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</si>
  <si>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</si>
  <si>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</si>
  <si>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</si>
  <si>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</si>
  <si>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</si>
  <si>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</si>
  <si>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</si>
  <si>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</si>
  <si>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</si>
  <si>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</si>
  <si>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</si>
  <si>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</si>
  <si>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</si>
  <si>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</si>
  <si>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</si>
  <si>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</si>
  <si>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</si>
  <si>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</si>
  <si>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</si>
  <si>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</si>
  <si>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</si>
  <si>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</si>
  <si>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</si>
  <si>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</si>
  <si>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</si>
  <si>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</si>
  <si>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</si>
  <si>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</si>
  <si>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</si>
  <si>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</si>
  <si>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</si>
  <si>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</si>
  <si>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</si>
  <si>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</si>
  <si>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</si>
  <si>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</si>
  <si>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</si>
  <si>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</si>
  <si>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</si>
  <si>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Забележка: Да се посочи метода на осчетоводяване на инвестициите - Себестойностен метод</t>
  </si>
  <si>
    <t>Дата на съставяне: 15.10.2013</t>
  </si>
  <si>
    <t xml:space="preserve">Дата на съставяне: 15.10.2013                      </t>
  </si>
  <si>
    <t xml:space="preserve">Дата  на съставяне: 15.10.2013                                                                                                                         </t>
  </si>
  <si>
    <t xml:space="preserve">Дата на съставяне: 15.10.2013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</si>
</sst>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A71" sqref="A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866</v>
      </c>
    </row>
    <row r="5" spans="1:8" ht="15">
      <c r="A5" s="576" t="s">
        <v>5</v>
      </c>
      <c r="B5" s="577"/>
      <c r="C5" s="577"/>
      <c r="D5" s="577"/>
      <c r="E5" s="505">
        <v>41547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1476</v>
      </c>
      <c r="H27" s="154">
        <f>SUM(H28:H30)</f>
        <v>1456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1476</v>
      </c>
      <c r="H28" s="152">
        <v>1456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-277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1199</v>
      </c>
      <c r="H33" s="154">
        <f>H27+H31+H32</f>
        <v>1476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9122</v>
      </c>
      <c r="H36" s="154">
        <f>H25+H17+H33</f>
        <v>9399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587</v>
      </c>
      <c r="E47" s="251" t="s">
        <v>145</v>
      </c>
      <c r="F47" s="242" t="s">
        <v>146</v>
      </c>
      <c r="G47" s="152">
        <v>24448</v>
      </c>
      <c r="H47" s="152">
        <v>30120</v>
      </c>
      <c r="M47" s="157"/>
    </row>
    <row r="48" spans="1:8" ht="15">
      <c r="A48" s="235" t="s">
        <v>147</v>
      </c>
      <c r="B48" s="244" t="s">
        <v>148</v>
      </c>
      <c r="C48" s="151">
        <v>24191</v>
      </c>
      <c r="D48" s="151">
        <v>29035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26710</v>
      </c>
      <c r="H49" s="154">
        <f>SUM(H43:H48)</f>
        <v>32382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24191</v>
      </c>
      <c r="D51" s="155">
        <f>SUM(D47:D50)</f>
        <v>29622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24191</v>
      </c>
      <c r="D55" s="155">
        <f>D19+D20+D21+D27+D32+D45+D51+D53+D54</f>
        <v>30079</v>
      </c>
      <c r="E55" s="237" t="s">
        <v>172</v>
      </c>
      <c r="F55" s="261" t="s">
        <v>173</v>
      </c>
      <c r="G55" s="154">
        <f>G49+G51+G52+G53+G54</f>
        <v>26710</v>
      </c>
      <c r="H55" s="154">
        <f>H49+H51+H52+H53+H54</f>
        <v>32382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428</v>
      </c>
      <c r="H61" s="154">
        <f>SUM(H62:H68)</f>
        <v>348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410</v>
      </c>
      <c r="H62" s="152">
        <v>342</v>
      </c>
    </row>
    <row r="63" spans="1:13" ht="15">
      <c r="A63" s="235" t="s">
        <v>195</v>
      </c>
      <c r="B63" s="241" t="s">
        <v>196</v>
      </c>
      <c r="C63" s="151">
        <v>3277</v>
      </c>
      <c r="D63" s="151">
        <v>2626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3277</v>
      </c>
      <c r="D64" s="155">
        <f>SUM(D58:D63)</f>
        <v>2626</v>
      </c>
      <c r="E64" s="237" t="s">
        <v>200</v>
      </c>
      <c r="F64" s="242" t="s">
        <v>201</v>
      </c>
      <c r="G64" s="152">
        <v>18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68</v>
      </c>
      <c r="H69" s="152">
        <v>675</v>
      </c>
    </row>
    <row r="70" spans="1:8" ht="15">
      <c r="A70" s="235" t="s">
        <v>218</v>
      </c>
      <c r="B70" s="241" t="s">
        <v>219</v>
      </c>
      <c r="C70" s="151">
        <v>2115</v>
      </c>
      <c r="D70" s="151">
        <v>1911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6199</v>
      </c>
      <c r="D71" s="151">
        <v>3850</v>
      </c>
      <c r="E71" s="253" t="s">
        <v>46</v>
      </c>
      <c r="F71" s="273" t="s">
        <v>224</v>
      </c>
      <c r="G71" s="161">
        <f>G59+G60+G61+G69+G70</f>
        <v>496</v>
      </c>
      <c r="H71" s="161">
        <f>H59+H60+H61+H69+H70</f>
        <v>1023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</v>
      </c>
      <c r="D72" s="151">
        <v>56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</v>
      </c>
      <c r="D74" s="151">
        <v>220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8374</v>
      </c>
      <c r="D75" s="155">
        <f>SUM(D67:D74)</f>
        <v>6037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496</v>
      </c>
      <c r="H79" s="162">
        <f>H71+H74+H75+H76</f>
        <v>1023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486</v>
      </c>
      <c r="D88" s="151">
        <v>1176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2873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486</v>
      </c>
      <c r="D91" s="155">
        <f>SUM(D87:D90)</f>
        <v>4049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12137</v>
      </c>
      <c r="D93" s="155">
        <f>D64+D75+D84+D91+D92</f>
        <v>12725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36328</v>
      </c>
      <c r="D94" s="164">
        <f>D93+D55</f>
        <v>42804</v>
      </c>
      <c r="E94" s="449" t="s">
        <v>270</v>
      </c>
      <c r="F94" s="289" t="s">
        <v>271</v>
      </c>
      <c r="G94" s="165">
        <f>G36+G39+G55+G79</f>
        <v>36328</v>
      </c>
      <c r="H94" s="165">
        <f>H36+H39+H55+H79</f>
        <v>42804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21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G24" sqref="G2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41547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157</v>
      </c>
      <c r="D10" s="46">
        <v>133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>
        <v>24</v>
      </c>
    </row>
    <row r="12" spans="1:8" ht="12">
      <c r="A12" s="298" t="s">
        <v>295</v>
      </c>
      <c r="B12" s="299" t="s">
        <v>296</v>
      </c>
      <c r="C12" s="46">
        <v>66</v>
      </c>
      <c r="D12" s="46">
        <v>56</v>
      </c>
      <c r="E12" s="300" t="s">
        <v>78</v>
      </c>
      <c r="F12" s="549" t="s">
        <v>297</v>
      </c>
      <c r="G12" s="550">
        <v>89</v>
      </c>
      <c r="H12" s="550">
        <v>305</v>
      </c>
    </row>
    <row r="13" spans="1:18" ht="12">
      <c r="A13" s="298" t="s">
        <v>298</v>
      </c>
      <c r="B13" s="299" t="s">
        <v>299</v>
      </c>
      <c r="C13" s="46">
        <v>8</v>
      </c>
      <c r="D13" s="46">
        <v>6</v>
      </c>
      <c r="E13" s="301" t="s">
        <v>51</v>
      </c>
      <c r="F13" s="551" t="s">
        <v>300</v>
      </c>
      <c r="G13" s="548">
        <f>SUM(G9:G12)</f>
        <v>89</v>
      </c>
      <c r="H13" s="548">
        <f>SUM(H9:H12)</f>
        <v>329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29</v>
      </c>
      <c r="D14" s="46">
        <v>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261</v>
      </c>
      <c r="D19" s="49">
        <f>SUM(D9:D15)+D16</f>
        <v>262</v>
      </c>
      <c r="E19" s="304" t="s">
        <v>317</v>
      </c>
      <c r="F19" s="552" t="s">
        <v>318</v>
      </c>
      <c r="G19" s="550">
        <v>1303</v>
      </c>
      <c r="H19" s="550">
        <v>2175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1488</v>
      </c>
      <c r="D22" s="46">
        <v>1775</v>
      </c>
      <c r="E22" s="304" t="s">
        <v>326</v>
      </c>
      <c r="F22" s="552" t="s">
        <v>327</v>
      </c>
      <c r="G22" s="550">
        <v>1</v>
      </c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98</v>
      </c>
      <c r="H23" s="550">
        <v>7</v>
      </c>
    </row>
    <row r="24" spans="1:18" ht="12">
      <c r="A24" s="298" t="s">
        <v>332</v>
      </c>
      <c r="B24" s="305" t="s">
        <v>333</v>
      </c>
      <c r="C24" s="46">
        <v>1</v>
      </c>
      <c r="D24" s="46">
        <v>2</v>
      </c>
      <c r="E24" s="301" t="s">
        <v>103</v>
      </c>
      <c r="F24" s="554" t="s">
        <v>334</v>
      </c>
      <c r="G24" s="548">
        <f>SUM(G19:G23)</f>
        <v>1402</v>
      </c>
      <c r="H24" s="548">
        <f>SUM(H19:H23)</f>
        <v>2183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18</v>
      </c>
      <c r="D25" s="46">
        <v>32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1507</v>
      </c>
      <c r="D26" s="49">
        <f>SUM(D22:D25)</f>
        <v>1809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1768</v>
      </c>
      <c r="D28" s="50">
        <f>D26+D19</f>
        <v>2071</v>
      </c>
      <c r="E28" s="127" t="s">
        <v>339</v>
      </c>
      <c r="F28" s="554" t="s">
        <v>340</v>
      </c>
      <c r="G28" s="548">
        <f>G13+G15+G24</f>
        <v>1491</v>
      </c>
      <c r="H28" s="548">
        <f>H13+H15+H24</f>
        <v>2512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441</v>
      </c>
      <c r="E30" s="127" t="s">
        <v>343</v>
      </c>
      <c r="F30" s="554" t="s">
        <v>344</v>
      </c>
      <c r="G30" s="53">
        <f>IF((C28-G28)&gt;0,C28-G28,0)</f>
        <v>277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1768</v>
      </c>
      <c r="D33" s="49">
        <f>D28+D31+D32</f>
        <v>2071</v>
      </c>
      <c r="E33" s="127" t="s">
        <v>353</v>
      </c>
      <c r="F33" s="554" t="s">
        <v>354</v>
      </c>
      <c r="G33" s="53">
        <f>G32+G31+G28</f>
        <v>1491</v>
      </c>
      <c r="H33" s="53">
        <f>H32+H31+H28</f>
        <v>2512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441</v>
      </c>
      <c r="E34" s="128" t="s">
        <v>357</v>
      </c>
      <c r="F34" s="554" t="s">
        <v>358</v>
      </c>
      <c r="G34" s="548">
        <f>IF((C33-G33)&gt;0,C33-G33,0)</f>
        <v>277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44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44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397</v>
      </c>
      <c r="E39" s="313" t="s">
        <v>369</v>
      </c>
      <c r="F39" s="558" t="s">
        <v>370</v>
      </c>
      <c r="G39" s="559">
        <f>IF(G34&gt;0,IF(C35+G34&lt;0,0,C35+G34),IF(C34-C35&lt;0,C35-C34,0))</f>
        <v>277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397</v>
      </c>
      <c r="E41" s="127" t="s">
        <v>376</v>
      </c>
      <c r="F41" s="571" t="s">
        <v>377</v>
      </c>
      <c r="G41" s="52">
        <f>IF(C39=0,IF(G39-G40&gt;0,G39-G40+C40,0),IF(C39-C40&lt;0,C40-C39+G40,0))</f>
        <v>277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1768</v>
      </c>
      <c r="D42" s="53">
        <f>D33+D35+D39</f>
        <v>2512</v>
      </c>
      <c r="E42" s="128" t="s">
        <v>380</v>
      </c>
      <c r="F42" s="129" t="s">
        <v>381</v>
      </c>
      <c r="G42" s="53">
        <f>G39+G33</f>
        <v>1768</v>
      </c>
      <c r="H42" s="53">
        <f>H39+H33</f>
        <v>2512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41562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39" sqref="C3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41547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67</v>
      </c>
      <c r="D10" s="54">
        <v>323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-693</v>
      </c>
      <c r="D11" s="54">
        <v>-111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-86</v>
      </c>
      <c r="D13" s="54">
        <v>-74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-23</v>
      </c>
      <c r="D14" s="54">
        <v>-17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-38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19</v>
      </c>
      <c r="D16" s="54">
        <v>40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808</v>
      </c>
      <c r="D19" s="54">
        <v>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92</v>
      </c>
      <c r="D20" s="55">
        <f>SUM(D10:D19)</f>
        <v>156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-368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2552</v>
      </c>
      <c r="D25" s="54">
        <v>2404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1076</v>
      </c>
      <c r="D26" s="54">
        <v>1438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461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4089</v>
      </c>
      <c r="D32" s="55">
        <f>SUM(D22:D31)</f>
        <v>3474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-5672</v>
      </c>
      <c r="D37" s="54">
        <v>-782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-2072</v>
      </c>
      <c r="D39" s="54">
        <v>-1879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-7744</v>
      </c>
      <c r="D42" s="55">
        <f>SUM(D34:D41)</f>
        <v>-2661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-3563</v>
      </c>
      <c r="D43" s="55">
        <f>D42+D32+D20</f>
        <v>969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4049</v>
      </c>
      <c r="D44" s="132">
        <v>2685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486</v>
      </c>
      <c r="D45" s="55">
        <f>D44+D43</f>
        <v>3654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41547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1476</v>
      </c>
      <c r="J11" s="58">
        <f>'справка №1-БАЛАНС'!H29+'справка №1-БАЛАНС'!H32</f>
        <v>0</v>
      </c>
      <c r="K11" s="60"/>
      <c r="L11" s="344">
        <f>SUM(C11:K11)</f>
        <v>9399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1476</v>
      </c>
      <c r="J15" s="61">
        <f t="shared" si="2"/>
        <v>0</v>
      </c>
      <c r="K15" s="61">
        <f t="shared" si="2"/>
        <v>0</v>
      </c>
      <c r="L15" s="344">
        <f t="shared" si="1"/>
        <v>9399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-277</v>
      </c>
      <c r="K16" s="60"/>
      <c r="L16" s="344">
        <f t="shared" si="1"/>
        <v>-277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1476</v>
      </c>
      <c r="J29" s="59">
        <f t="shared" si="6"/>
        <v>-277</v>
      </c>
      <c r="K29" s="59">
        <f t="shared" si="6"/>
        <v>0</v>
      </c>
      <c r="L29" s="344">
        <f t="shared" si="1"/>
        <v>9122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1476</v>
      </c>
      <c r="J32" s="59">
        <f t="shared" si="7"/>
        <v>-277</v>
      </c>
      <c r="K32" s="59">
        <f t="shared" si="7"/>
        <v>0</v>
      </c>
      <c r="L32" s="344">
        <f t="shared" si="1"/>
        <v>9122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22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Хипокредит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41547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0"/>
      <c r="L44" s="600"/>
      <c r="M44" s="600"/>
      <c r="N44" s="600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16" sqref="D1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41547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24191</v>
      </c>
      <c r="D15" s="108">
        <v>2764</v>
      </c>
      <c r="E15" s="120">
        <f t="shared" si="0"/>
        <v>21427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24191</v>
      </c>
      <c r="D19" s="104">
        <f>D11+D15+D16</f>
        <v>2764</v>
      </c>
      <c r="E19" s="118">
        <f>E11+E15+E16</f>
        <v>21427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2115</v>
      </c>
      <c r="D30" s="108">
        <v>2115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6199</v>
      </c>
      <c r="D32" s="108">
        <v>6199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56</v>
      </c>
      <c r="D33" s="105">
        <f>SUM(D34:D37)</f>
        <v>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56</v>
      </c>
      <c r="D34" s="108">
        <v>56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</v>
      </c>
      <c r="D42" s="108">
        <v>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8374</v>
      </c>
      <c r="D43" s="104">
        <f>D24+D28+D29+D31+D30+D32+D33+D38</f>
        <v>8374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32565</v>
      </c>
      <c r="D44" s="103">
        <f>D43+D21+D19+D9</f>
        <v>11138</v>
      </c>
      <c r="E44" s="118">
        <f>E43+E21+E19+E9</f>
        <v>21427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24448</v>
      </c>
      <c r="D63" s="108"/>
      <c r="E63" s="119">
        <f t="shared" si="1"/>
        <v>24448</v>
      </c>
      <c r="F63" s="110">
        <v>30032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26710</v>
      </c>
      <c r="D66" s="103">
        <f>D52+D56+D61+D62+D63+D64</f>
        <v>0</v>
      </c>
      <c r="E66" s="119">
        <f t="shared" si="1"/>
        <v>26710</v>
      </c>
      <c r="F66" s="103">
        <f>F52+F56+F61+F62+F63+F64</f>
        <v>30032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410</v>
      </c>
      <c r="D71" s="105">
        <f>SUM(D72:D74)</f>
        <v>410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410</v>
      </c>
      <c r="D74" s="108">
        <v>410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26</v>
      </c>
      <c r="D80" s="103">
        <f>SUM(D81:D84)</f>
        <v>26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26</v>
      </c>
      <c r="D82" s="108">
        <v>26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18</v>
      </c>
      <c r="D85" s="104">
        <f>SUM(D86:D90)+D94</f>
        <v>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18</v>
      </c>
      <c r="D87" s="108">
        <v>18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42</v>
      </c>
      <c r="D95" s="108">
        <v>42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496</v>
      </c>
      <c r="D96" s="104">
        <f>D85+D80+D75+D71+D95</f>
        <v>496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27206</v>
      </c>
      <c r="D97" s="104">
        <f>D96+D68+D66</f>
        <v>496</v>
      </c>
      <c r="E97" s="104">
        <f>E96+E68+E66</f>
        <v>26710</v>
      </c>
      <c r="F97" s="104">
        <f>F96+F68+F66</f>
        <v>30032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41547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3" sqref="A1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41547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2012-07-13T11:26:32Z</cp:lastPrinted>
  <dcterms:created xsi:type="dcterms:W3CDTF">2000-06-29T12:02:40Z</dcterms:created>
  <dcterms:modified xsi:type="dcterms:W3CDTF">2013-10-22T10:31:59Z</dcterms:modified>
  <cp:category/>
  <cp:version/>
  <cp:contentType/>
  <cp:contentStatus/>
</cp:coreProperties>
</file>