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<sst xmlns="http://schemas.openxmlformats.org/spreadsheetml/2006/main" count="1067" uniqueCount="878">
  <si>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</si>
  <si>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</si>
  <si>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</si>
  <si>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</si>
  <si>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</si>
  <si>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</si>
  <si>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</si>
  <si>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</si>
  <si>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</si>
  <si>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</si>
  <si>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</si>
  <si>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</si>
  <si>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</si>
  <si>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</si>
  <si>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</si>
  <si>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</si>
  <si>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</si>
  <si>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</si>
  <si>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</si>
  <si>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</si>
  <si>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</si>
  <si>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</si>
  <si>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</si>
  <si>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</si>
  <si>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</si>
  <si>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</si>
  <si>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</si>
  <si>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</si>
  <si>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</si>
  <si>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</si>
  <si>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</si>
  <si>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</si>
  <si>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</si>
  <si>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</si>
  <si>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</si>
  <si>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</si>
  <si>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</si>
  <si>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</si>
  <si>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</si>
  <si>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</si>
  <si>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</si>
  <si>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</si>
  <si>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</si>
  <si>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</si>
  <si>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</si>
  <si>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</si>
  <si>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</si>
  <si>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</si>
  <si>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</si>
  <si>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</si>
  <si>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</si>
  <si>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</si>
  <si>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</si>
  <si>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</si>
  <si>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</si>
  <si>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</si>
  <si>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</si>
  <si>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</si>
  <si>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</si>
  <si>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</si>
  <si>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</si>
  <si>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</si>
  <si>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</si>
  <si>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</si>
  <si>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</si>
  <si>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</si>
  <si>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</si>
  <si>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</si>
  <si>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</si>
  <si>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</si>
  <si>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</si>
  <si>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</si>
  <si>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</si>
  <si>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</si>
  <si>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</si>
  <si>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</si>
  <si>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</si>
  <si>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</si>
  <si>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</si>
  <si>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</si>
  <si>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</si>
  <si>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</si>
  <si>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</si>
  <si>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</si>
  <si>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</si>
  <si>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</si>
  <si>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</si>
  <si>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</si>
  <si>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</si>
  <si>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</si>
  <si>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</si>
  <si>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</si>
  <si>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</si>
  <si>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</si>
  <si>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</si>
  <si>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</si>
  <si>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</si>
  <si>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</si>
  <si>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</si>
  <si>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</si>
  <si>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</si>
  <si>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</si>
  <si>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</si>
  <si>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</si>
  <si>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</si>
  <si>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</si>
  <si>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</si>
  <si>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</si>
  <si>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</si>
  <si>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</si>
  <si>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</si>
  <si>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</si>
  <si>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</si>
  <si>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</si>
  <si>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</si>
  <si>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</si>
  <si>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</si>
  <si>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</si>
  <si>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</si>
  <si>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</si>
  <si>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</si>
  <si>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</si>
  <si>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</si>
  <si>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</si>
  <si>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</si>
  <si>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</si>
  <si>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</si>
  <si>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</si>
  <si>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</si>
  <si>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</si>
  <si>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</si>
  <si>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</si>
  <si>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</si>
  <si>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</si>
  <si>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</si>
  <si>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</si>
  <si>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</si>
  <si>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</si>
  <si>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</si>
  <si>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</si>
  <si>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</si>
  <si>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</si>
  <si>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</si>
  <si>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</si>
  <si>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</si>
  <si>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</si>
  <si>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</si>
  <si>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</si>
  <si>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</si>
  <si>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</si>
  <si>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</si>
  <si>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</si>
  <si>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</si>
  <si>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</si>
  <si>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</si>
  <si>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</si>
  <si>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</si>
  <si>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</si>
  <si>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</si>
  <si>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</si>
  <si>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</si>
  <si>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</si>
  <si>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</si>
  <si>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</si>
  <si>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</si>
  <si>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</si>
  <si>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</si>
  <si>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</si>
  <si>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</si>
  <si>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</si>
  <si>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</si>
  <si>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</si>
  <si>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</si>
  <si>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</si>
  <si>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</si>
  <si>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</si>
  <si>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</si>
  <si>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</si>
  <si>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</si>
  <si>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</si>
  <si>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</si>
  <si>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</si>
  <si>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</si>
  <si>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</si>
  <si>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</si>
  <si>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</si>
  <si>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</si>
  <si>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</si>
  <si>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</si>
  <si>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</si>
  <si>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</si>
  <si>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</si>
  <si>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</si>
  <si>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</si>
  <si>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</si>
  <si>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</si>
  <si>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</si>
  <si>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</si>
  <si>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</si>
  <si>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</si>
  <si>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</si>
  <si>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</si>
  <si>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</si>
  <si>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</si>
  <si>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</si>
  <si>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</si>
  <si>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</si>
  <si>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</si>
  <si>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</si>
  <si>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</si>
  <si>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</si>
  <si>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</si>
  <si>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</si>
  <si>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</si>
  <si>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</si>
  <si>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</si>
  <si>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</si>
  <si>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</si>
  <si>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</si>
  <si>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</si>
  <si>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</si>
  <si>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</si>
  <si>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</si>
  <si>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</si>
  <si>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</si>
  <si>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</si>
  <si>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</si>
  <si>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</si>
  <si>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</si>
  <si>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</si>
  <si>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</si>
  <si>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</si>
  <si>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</si>
  <si>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</si>
  <si>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</si>
  <si>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</si>
  <si>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</si>
  <si>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</si>
  <si>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</si>
  <si>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</si>
  <si>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</si>
  <si>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</si>
  <si>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</si>
  <si>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</si>
  <si>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</si>
  <si>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</si>
  <si>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</si>
  <si>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</si>
  <si>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</si>
  <si>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</si>
  <si>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</si>
  <si>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</si>
  <si>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</si>
  <si>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</si>
  <si>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</si>
  <si>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</si>
  <si>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</si>
  <si>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</si>
  <si>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</si>
  <si>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</si>
  <si>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</si>
  <si>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</si>
  <si>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</si>
  <si>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</si>
  <si>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</si>
  <si>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</si>
  <si>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</si>
  <si>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</si>
  <si>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</si>
  <si>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</si>
  <si>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</si>
  <si>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</si>
  <si>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</si>
  <si>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</si>
  <si>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</si>
  <si>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</si>
  <si>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</si>
  <si>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</si>
  <si>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</si>
  <si>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</si>
  <si>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</si>
  <si>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</si>
  <si>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</si>
  <si>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</si>
  <si>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</si>
  <si>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</si>
  <si>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</si>
  <si>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</si>
  <si>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</si>
  <si>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</si>
  <si>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</si>
  <si>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</si>
  <si>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</si>
  <si>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</si>
  <si>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</si>
  <si>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</si>
  <si>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</si>
  <si>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</si>
  <si>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</si>
  <si>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</si>
  <si>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</si>
  <si>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</si>
  <si>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</si>
  <si>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</si>
  <si>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</si>
  <si>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</si>
  <si>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</si>
  <si>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</si>
  <si>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</si>
  <si>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</si>
  <si>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</si>
  <si>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</si>
  <si>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</si>
  <si>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</si>
  <si>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</si>
  <si>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</si>
  <si>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</si>
  <si>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</si>
  <si>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</si>
  <si>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</si>
  <si>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</si>
  <si>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</si>
  <si>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</si>
  <si>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</si>
  <si>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</si>
  <si>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</si>
  <si>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</si>
  <si>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</si>
  <si>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</si>
  <si>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</si>
  <si>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</si>
  <si>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</si>
  <si>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</si>
  <si>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</si>
  <si>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</si>
  <si>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</si>
  <si>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</si>
  <si>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</si>
  <si>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</si>
  <si>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</si>
  <si>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</si>
  <si>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</si>
  <si>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</si>
  <si>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</si>
  <si>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</si>
  <si>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</si>
  <si>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</si>
  <si>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</si>
  <si>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</si>
  <si>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</si>
  <si>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</si>
  <si>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</si>
  <si>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</si>
  <si>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</si>
  <si>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</si>
  <si>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</si>
  <si>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</si>
  <si>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</si>
  <si>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</si>
  <si>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</si>
  <si>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</si>
  <si>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</si>
  <si>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</si>
  <si>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</si>
  <si>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</si>
  <si>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</si>
  <si>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</si>
  <si>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</si>
  <si>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</si>
  <si>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</si>
  <si>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</si>
  <si>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</si>
  <si>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</si>
  <si>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</si>
  <si>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</si>
  <si>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</si>
  <si>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</si>
  <si>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</si>
  <si>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</si>
  <si>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</si>
  <si>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</si>
  <si>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</si>
  <si>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</si>
  <si>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</si>
  <si>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</si>
  <si>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</si>
  <si>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</si>
  <si>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</si>
  <si>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</si>
  <si>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</si>
  <si>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</si>
  <si>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</si>
  <si>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</si>
  <si>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</si>
  <si>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</si>
  <si>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</si>
  <si>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</si>
  <si>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</si>
  <si>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</si>
  <si>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</si>
  <si>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</si>
  <si>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</si>
  <si>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</si>
  <si>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</si>
  <si>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</si>
  <si>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</si>
  <si>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</si>
  <si>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</si>
  <si>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</si>
  <si>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</si>
  <si>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</si>
  <si>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</si>
  <si>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</si>
  <si>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</si>
  <si>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</si>
  <si>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</si>
  <si>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</si>
  <si>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</si>
  <si>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</si>
  <si>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</si>
  <si>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</si>
  <si>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</si>
  <si>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</si>
  <si>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</si>
  <si>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</si>
  <si>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</si>
  <si>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</si>
  <si>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</si>
  <si>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</si>
  <si>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</si>
  <si>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</si>
  <si>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</si>
  <si>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</si>
  <si>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</si>
  <si>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</si>
  <si>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</si>
  <si>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</si>
  <si>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</si>
  <si>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</si>
  <si>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</si>
  <si>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</si>
  <si>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</si>
  <si>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</si>
  <si>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</si>
  <si>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</si>
  <si>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</si>
  <si>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</si>
  <si>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</si>
  <si>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</si>
  <si>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</si>
  <si>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</si>
  <si>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</si>
  <si>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</si>
  <si>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</si>
  <si>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</si>
  <si>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</si>
  <si>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</si>
  <si>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</si>
  <si>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</si>
  <si>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</si>
  <si>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</si>
  <si>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</si>
  <si>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</si>
  <si>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</si>
  <si>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</si>
  <si>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</si>
  <si>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</si>
  <si>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</si>
  <si>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</si>
  <si>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</si>
  <si>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</si>
  <si>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</si>
  <si>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</si>
  <si>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</si>
  <si>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</si>
  <si>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</si>
  <si>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</si>
  <si>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</si>
  <si>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</si>
  <si>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</si>
  <si>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</si>
  <si>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</si>
  <si>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</si>
  <si>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</si>
  <si>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</si>
  <si>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</si>
  <si>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</si>
  <si>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</si>
  <si>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</si>
  <si>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</si>
  <si>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</si>
  <si>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</si>
  <si>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</si>
  <si>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</si>
  <si>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</si>
  <si>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</si>
  <si>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</si>
  <si>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</si>
  <si>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</si>
  <si>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</si>
  <si>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</si>
  <si>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</si>
  <si>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</si>
  <si>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</si>
  <si>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</si>
  <si>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</si>
  <si>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</si>
  <si>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</si>
  <si>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</si>
  <si>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</si>
  <si>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</si>
  <si>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</si>
  <si>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</si>
  <si>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</si>
  <si>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</si>
  <si>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</si>
  <si>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</si>
  <si>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</si>
  <si>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</si>
  <si>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</si>
  <si>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</si>
  <si>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</si>
  <si>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</si>
  <si>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</si>
  <si>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</si>
  <si>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</si>
  <si>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</si>
  <si>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</si>
  <si>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</si>
  <si>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</si>
  <si>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</si>
  <si>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</si>
  <si>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</si>
  <si>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</si>
  <si>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</si>
  <si>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</si>
  <si>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</si>
  <si>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</si>
  <si>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</si>
  <si>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</si>
  <si>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</si>
  <si>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</si>
  <si>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</si>
  <si>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</si>
  <si>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</si>
  <si>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</si>
  <si>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</si>
  <si>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</si>
  <si>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</si>
  <si>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</si>
  <si>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</si>
  <si>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</si>
  <si>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</si>
  <si>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</si>
  <si>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</si>
  <si>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</si>
  <si>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</si>
  <si>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</si>
  <si>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</si>
  <si>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</si>
  <si>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</si>
  <si>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</si>
  <si>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</si>
  <si>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</si>
  <si>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</si>
  <si>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</si>
  <si>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</si>
  <si>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</si>
  <si>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</si>
  <si>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</si>
  <si>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</si>
  <si>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</si>
  <si>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</si>
  <si>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</si>
  <si>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</si>
  <si>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</si>
  <si>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</si>
  <si>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</si>
  <si>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</si>
  <si>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</si>
  <si>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</si>
  <si>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</si>
  <si>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</si>
  <si>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</si>
  <si>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</si>
  <si>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</si>
  <si>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</si>
  <si>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</si>
  <si>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</si>
  <si>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</si>
  <si>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</si>
  <si>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</si>
  <si>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</si>
  <si>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</si>
  <si>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</si>
  <si>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</si>
  <si>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</si>
  <si>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</si>
  <si>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</si>
  <si>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</si>
  <si>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</si>
  <si>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</si>
  <si>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</si>
  <si>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</si>
  <si>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</si>
  <si>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</si>
  <si>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</si>
  <si>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</si>
  <si>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</si>
  <si>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</si>
  <si>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</si>
  <si>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</si>
  <si>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</si>
  <si>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</si>
  <si>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</si>
  <si>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</si>
  <si>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</si>
  <si>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</si>
  <si>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</si>
  <si>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</si>
  <si>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</si>
  <si>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</si>
  <si>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</si>
  <si>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</si>
  <si>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</si>
  <si>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</si>
  <si>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</si>
  <si>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</si>
  <si>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</si>
  <si>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</si>
  <si>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</si>
  <si>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</si>
  <si>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</si>
  <si>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</si>
  <si>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</si>
  <si>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</si>
  <si>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</si>
  <si>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</si>
  <si>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</si>
  <si>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</si>
  <si>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</si>
  <si>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</si>
  <si>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</si>
  <si>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</si>
  <si>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</si>
  <si>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</si>
  <si>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</si>
  <si>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</si>
  <si>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</si>
  <si>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</si>
  <si>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</si>
  <si>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</si>
  <si>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</si>
  <si>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</si>
  <si>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</si>
  <si>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</si>
  <si>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</si>
  <si>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</si>
  <si>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</si>
  <si>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</si>
  <si>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</si>
  <si>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</si>
  <si>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</si>
  <si>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</si>
  <si>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</si>
  <si>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</si>
  <si>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</si>
  <si>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</si>
  <si>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</si>
  <si>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</si>
  <si>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</si>
  <si>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</si>
  <si>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</si>
  <si>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</si>
  <si>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</si>
  <si>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</si>
  <si>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</si>
  <si>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</si>
  <si>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</si>
  <si>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</si>
  <si>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</si>
  <si>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</si>
  <si>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</si>
  <si>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</si>
  <si>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</si>
  <si>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</si>
  <si>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</si>
  <si>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</si>
  <si>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</si>
  <si>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</si>
  <si>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</si>
  <si>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</si>
  <si>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</si>
  <si>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</si>
  <si>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</si>
  <si>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</si>
  <si>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</si>
  <si>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</si>
  <si>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</si>
  <si>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</si>
  <si>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</si>
  <si>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</si>
  <si>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</si>
  <si>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</si>
  <si>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</si>
  <si>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</si>
  <si>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</si>
  <si>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</si>
  <si>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</si>
  <si>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</si>
  <si>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</si>
  <si>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</si>
  <si>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</si>
  <si>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</si>
  <si>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</si>
  <si>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</si>
  <si>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</si>
  <si>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</si>
  <si>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</si>
  <si>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</si>
  <si>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</si>
  <si>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</si>
  <si>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</si>
  <si>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</si>
  <si>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</si>
  <si>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</si>
  <si>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</si>
  <si>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</si>
  <si>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</si>
  <si>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</si>
  <si>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</si>
  <si>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</si>
  <si>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</si>
  <si>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</si>
  <si>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</si>
  <si>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</si>
  <si>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</si>
  <si>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</si>
  <si>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</si>
  <si>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</si>
  <si>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</si>
  <si>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</si>
  <si>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</si>
  <si>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</si>
  <si>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</si>
  <si>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</si>
  <si>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</si>
  <si>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</si>
  <si>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</si>
  <si>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</si>
  <si>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</si>
  <si>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</si>
  <si>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</si>
  <si>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</si>
  <si>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</si>
  <si>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</si>
  <si>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</si>
  <si>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</si>
  <si>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</si>
  <si>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</si>
  <si>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</si>
  <si>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</si>
  <si>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</si>
  <si>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</si>
  <si>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</si>
  <si>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</si>
  <si>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</si>
  <si>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</si>
  <si>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</si>
  <si>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</si>
  <si>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</si>
  <si>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</si>
  <si>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</si>
  <si>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</si>
  <si>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</si>
  <si>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</si>
  <si>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</si>
  <si>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</si>
  <si>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</si>
  <si>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</si>
  <si>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</si>
  <si>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</si>
  <si>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</si>
  <si>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</si>
  <si>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</si>
  <si>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</si>
  <si>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</si>
  <si>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</si>
  <si>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</si>
  <si>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</si>
  <si>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</si>
  <si>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</si>
  <si>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</si>
  <si>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</si>
  <si>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</si>
  <si>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</si>
  <si>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</si>
  <si>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</si>
  <si>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</si>
  <si>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</si>
  <si>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</si>
  <si>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</si>
  <si>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</si>
  <si>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</si>
  <si>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</si>
  <si>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</si>
  <si>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</si>
  <si>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</si>
  <si>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</si>
  <si>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</si>
  <si>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</si>
  <si>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</si>
  <si>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</si>
  <si>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</si>
  <si>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</si>
  <si>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</si>
  <si>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</si>
  <si>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</si>
  <si>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</si>
  <si>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</si>
  <si>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</si>
  <si>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</si>
  <si>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</si>
  <si>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</si>
  <si>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</si>
  <si>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</si>
  <si>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</si>
  <si>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</si>
  <si>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</si>
  <si>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</si>
  <si>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</si>
  <si>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</si>
  <si>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</si>
  <si>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</si>
  <si>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</si>
  <si>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</si>
  <si>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</si>
  <si>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</si>
  <si>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</si>
  <si>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</si>
  <si>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</si>
  <si>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</si>
  <si>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</si>
  <si>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</si>
  <si>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</si>
  <si>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</si>
  <si>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</si>
  <si>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</si>
  <si>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</si>
  <si>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</si>
  <si>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</si>
  <si>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</si>
  <si>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</si>
  <si>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</si>
  <si>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</si>
  <si>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</si>
  <si>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</si>
  <si>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</si>
  <si>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</si>
  <si>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</si>
  <si>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</si>
  <si>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</si>
  <si>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</si>
  <si>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</si>
  <si>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</si>
  <si>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</si>
  <si>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</si>
  <si>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</si>
  <si>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</si>
  <si>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</si>
  <si>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2.Инфра Билдинг ЕООД</t>
  </si>
  <si>
    <t>3.Витех строй ЕООД</t>
  </si>
  <si>
    <t>01.01.2019- 30.09.2019</t>
  </si>
  <si>
    <t>Дата на съставяне: 22.10.2019г.</t>
  </si>
  <si>
    <t xml:space="preserve">Дата на съставяне: 22.10.2019г.                           </t>
  </si>
  <si>
    <t>22.10.2019г.</t>
  </si>
  <si>
    <t xml:space="preserve">Дата  на съставяне:22.10.2019г.                                                                                                        </t>
  </si>
  <si>
    <t>Дата на съставяне:22.10.2019г.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</si>
</sst>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49" fontId="5" fillId="0" borderId="10" xfId="62" applyNumberFormat="1" applyFont="1" applyBorder="1">
      <alignment/>
      <protection/>
    </xf>
    <xf numFmtId="0" fontId="5" fillId="10" borderId="10" xfId="62" applyFont="1" applyFill="1" applyBorder="1">
      <alignment/>
      <protection/>
    </xf>
    <xf numFmtId="9" fontId="5" fillId="10" borderId="10" xfId="62" applyNumberFormat="1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E74" sqref="E7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862</v>
      </c>
      <c r="F3" s="216" t="s">
        <v>2</v>
      </c>
      <c r="G3" s="171"/>
      <c r="H3" s="459">
        <v>175443402</v>
      </c>
    </row>
    <row r="4" spans="1:8" ht="15">
      <c r="A4" s="574" t="s">
        <v>863</v>
      </c>
      <c r="B4" s="580"/>
      <c r="C4" s="580"/>
      <c r="D4" s="580"/>
      <c r="E4" s="460" t="s">
        <v>861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-58312</v>
      </c>
      <c r="H27" s="153">
        <f>SUM(H28:H30)</f>
        <v>-58592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-58312</v>
      </c>
      <c r="H29" s="315">
        <v>-58592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45</v>
      </c>
      <c r="H31" s="151">
        <v>280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-58267</v>
      </c>
      <c r="H33" s="153">
        <f>H27+H31+H32</f>
        <v>-58312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10168</v>
      </c>
      <c r="H36" s="153">
        <f>H25+H17+H33</f>
        <v>10123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80</v>
      </c>
      <c r="H61" s="153">
        <f>SUM(H62:H68)</f>
        <v>38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19</v>
      </c>
      <c r="H64" s="151">
        <v>23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15</v>
      </c>
      <c r="H66" s="151">
        <v>13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1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44</v>
      </c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>
        <v>1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80</v>
      </c>
      <c r="H71" s="160">
        <f>H59+H60+H61+H69+H70</f>
        <v>39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>
        <v>5</v>
      </c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80</v>
      </c>
      <c r="H79" s="161">
        <f>H71+H74+H75+H76</f>
        <v>44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10227</v>
      </c>
      <c r="D83" s="150">
        <v>10082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10227</v>
      </c>
      <c r="D84" s="154">
        <f>D83+D82+D78</f>
        <v>10082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14</v>
      </c>
      <c r="D87" s="150">
        <v>74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</v>
      </c>
      <c r="D88" s="150">
        <v>1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</v>
      </c>
      <c r="D91" s="154">
        <f>SUM(D87:D90)</f>
        <v>75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10243</v>
      </c>
      <c r="D93" s="154">
        <f>D64+D75+D84+D91+D92</f>
        <v>10157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10248</v>
      </c>
      <c r="D94" s="163">
        <f>D93+D55</f>
        <v>10167</v>
      </c>
      <c r="E94" s="447" t="s">
        <v>269</v>
      </c>
      <c r="F94" s="288" t="s">
        <v>270</v>
      </c>
      <c r="G94" s="164">
        <f>G36+G39+G55+G79</f>
        <v>10248</v>
      </c>
      <c r="H94" s="164">
        <f>H36+H39+H55+H79</f>
        <v>10167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8" t="s">
        <v>859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B56" sqref="B5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неконсолидиран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01.01.2019- 30.09.2019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85</v>
      </c>
      <c r="D10" s="45">
        <v>74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136</v>
      </c>
      <c r="D12" s="45">
        <v>140</v>
      </c>
      <c r="E12" s="299" t="s">
        <v>77</v>
      </c>
      <c r="F12" s="546" t="s">
        <v>295</v>
      </c>
      <c r="G12" s="547">
        <v>2</v>
      </c>
      <c r="H12" s="547"/>
    </row>
    <row r="13" spans="1:18" ht="12">
      <c r="A13" s="297" t="s">
        <v>296</v>
      </c>
      <c r="B13" s="298" t="s">
        <v>297</v>
      </c>
      <c r="C13" s="45">
        <v>7</v>
      </c>
      <c r="D13" s="45">
        <v>7</v>
      </c>
      <c r="E13" s="300" t="s">
        <v>50</v>
      </c>
      <c r="F13" s="548" t="s">
        <v>298</v>
      </c>
      <c r="G13" s="545">
        <f>SUM(G9:G12)</f>
        <v>2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228</v>
      </c>
      <c r="D19" s="48">
        <f>SUM(D9:D15)+D16</f>
        <v>221</v>
      </c>
      <c r="E19" s="303" t="s">
        <v>315</v>
      </c>
      <c r="F19" s="549" t="s">
        <v>316</v>
      </c>
      <c r="G19" s="547">
        <v>272</v>
      </c>
      <c r="H19" s="547">
        <v>187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272</v>
      </c>
      <c r="H24" s="545">
        <f>SUM(H19:H23)</f>
        <v>187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</v>
      </c>
      <c r="D25" s="45">
        <v>1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</v>
      </c>
      <c r="D26" s="48">
        <f>SUM(D23:D25)</f>
        <v>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229</v>
      </c>
      <c r="D28" s="49">
        <f>D26+D19</f>
        <v>222</v>
      </c>
      <c r="E28" s="126" t="s">
        <v>337</v>
      </c>
      <c r="F28" s="551" t="s">
        <v>338</v>
      </c>
      <c r="G28" s="545">
        <f>G13+G15+G24</f>
        <v>274</v>
      </c>
      <c r="H28" s="545">
        <f>H13+H15+H24</f>
        <v>187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45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35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229</v>
      </c>
      <c r="D33" s="48">
        <f>D28-D31+D32</f>
        <v>222</v>
      </c>
      <c r="E33" s="126" t="s">
        <v>351</v>
      </c>
      <c r="F33" s="551" t="s">
        <v>352</v>
      </c>
      <c r="G33" s="52">
        <f>G32-G31+G28</f>
        <v>274</v>
      </c>
      <c r="H33" s="52">
        <f>H32-H31+H28</f>
        <v>187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45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35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45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35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45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35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274</v>
      </c>
      <c r="D42" s="52">
        <f>D33+D35+D39</f>
        <v>222</v>
      </c>
      <c r="E42" s="127" t="s">
        <v>378</v>
      </c>
      <c r="F42" s="128" t="s">
        <v>379</v>
      </c>
      <c r="G42" s="52">
        <f>G39+G33</f>
        <v>274</v>
      </c>
      <c r="H42" s="52">
        <f>H39+H33</f>
        <v>222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1" t="s">
        <v>860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A57" sqref="A5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01.01.2019- 30.09.2019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-79</v>
      </c>
      <c r="D11" s="53">
        <v>-14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-124</v>
      </c>
      <c r="D13" s="53">
        <v>-178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-14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</v>
      </c>
      <c r="D19" s="53">
        <v>-63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-229</v>
      </c>
      <c r="D20" s="54">
        <f>SUM(D10:D19)</f>
        <v>-255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124</v>
      </c>
      <c r="D24" s="53">
        <v>78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>
        <v>256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3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127</v>
      </c>
      <c r="D32" s="54">
        <f>SUM(D22:D31)</f>
        <v>333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43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43</v>
      </c>
      <c r="D42" s="54">
        <f>SUM(D34:D41)</f>
        <v>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-59</v>
      </c>
      <c r="D43" s="54">
        <f>D42+D32+D20</f>
        <v>78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75</v>
      </c>
      <c r="D44" s="131">
        <v>11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</v>
      </c>
      <c r="D45" s="54">
        <f>D44+D43</f>
        <v>89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</v>
      </c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7" sqref="J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01.01.2019- 30.09.2019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280</v>
      </c>
      <c r="J11" s="57">
        <f>'справка №1-БАЛАНС'!H29+'справка №1-БАЛАНС'!H32</f>
        <v>-58592</v>
      </c>
      <c r="K11" s="59"/>
      <c r="L11" s="343">
        <f>SUM(C11:K11)</f>
        <v>10123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280</v>
      </c>
      <c r="J15" s="60">
        <f t="shared" si="2"/>
        <v>-58592</v>
      </c>
      <c r="K15" s="60">
        <f t="shared" si="2"/>
        <v>0</v>
      </c>
      <c r="L15" s="343">
        <f t="shared" si="1"/>
        <v>10123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v>45</v>
      </c>
      <c r="J16" s="344">
        <f>+'справка №1-БАЛАНС'!G32</f>
        <v>0</v>
      </c>
      <c r="K16" s="59"/>
      <c r="L16" s="343">
        <f t="shared" si="1"/>
        <v>45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325</v>
      </c>
      <c r="J29" s="58">
        <f t="shared" si="6"/>
        <v>-58592</v>
      </c>
      <c r="K29" s="58">
        <f t="shared" si="6"/>
        <v>0</v>
      </c>
      <c r="L29" s="343">
        <f t="shared" si="1"/>
        <v>10168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325</v>
      </c>
      <c r="J32" s="58">
        <f t="shared" si="7"/>
        <v>-58592</v>
      </c>
      <c r="K32" s="58">
        <f t="shared" si="7"/>
        <v>0</v>
      </c>
      <c r="L32" s="343">
        <f t="shared" si="1"/>
        <v>10168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859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B56" sqref="B5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4" t="s">
        <v>381</v>
      </c>
      <c r="B2" s="595"/>
      <c r="C2" s="596" t="str">
        <f>'справка №1-БАЛАНС'!E3</f>
        <v>ИНФРА ХОЛДИНГ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4" t="s">
        <v>4</v>
      </c>
      <c r="B3" s="595"/>
      <c r="C3" s="597" t="str">
        <f>'справка №1-БАЛАНС'!E5</f>
        <v>01.01.2019- 30.09.2019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3</v>
      </c>
      <c r="N3" s="598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599" t="s">
        <v>461</v>
      </c>
      <c r="B5" s="600"/>
      <c r="C5" s="607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5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5" t="s">
        <v>526</v>
      </c>
      <c r="R5" s="605" t="s">
        <v>527</v>
      </c>
    </row>
    <row r="6" spans="1:18" s="99" customFormat="1" ht="48">
      <c r="A6" s="601"/>
      <c r="B6" s="602"/>
      <c r="C6" s="608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6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6"/>
      <c r="R6" s="606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31225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31225</v>
      </c>
      <c r="H27" s="69">
        <f t="shared" si="8"/>
        <v>0</v>
      </c>
      <c r="I27" s="69">
        <f t="shared" si="8"/>
        <v>31223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31225</v>
      </c>
      <c r="E28" s="188"/>
      <c r="F28" s="188"/>
      <c r="G28" s="73">
        <f t="shared" si="2"/>
        <v>31225</v>
      </c>
      <c r="H28" s="64"/>
      <c r="I28" s="64">
        <v>31223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31225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31225</v>
      </c>
      <c r="H38" s="74">
        <f t="shared" si="12"/>
        <v>0</v>
      </c>
      <c r="I38" s="74">
        <f t="shared" si="12"/>
        <v>31223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31225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31225</v>
      </c>
      <c r="H40" s="436">
        <f t="shared" si="13"/>
        <v>0</v>
      </c>
      <c r="I40" s="436">
        <f t="shared" si="13"/>
        <v>31223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3" t="s">
        <v>859</v>
      </c>
      <c r="I44" s="604"/>
      <c r="J44" s="604"/>
      <c r="K44" s="604"/>
      <c r="L44" s="603"/>
      <c r="M44" s="604"/>
      <c r="N44" s="604"/>
      <c r="O44" s="603" t="s">
        <v>866</v>
      </c>
      <c r="P44" s="604"/>
      <c r="Q44" s="604"/>
      <c r="R44" s="604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F32" sqref="F3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01.01.2019- 30.09.2019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10227</v>
      </c>
      <c r="D24" s="118">
        <f>SUM(D25:D27)</f>
        <v>10227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10227</v>
      </c>
      <c r="D25" s="107">
        <v>10227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10227</v>
      </c>
      <c r="D43" s="103">
        <f>D24+D28+D29+D31+D30+D32+D33+D38</f>
        <v>10227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10230</v>
      </c>
      <c r="D44" s="102">
        <f>D43+D21+D19+D9</f>
        <v>10230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80</v>
      </c>
      <c r="D85" s="103">
        <f>SUM(D86:D90)+D94</f>
        <v>80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44</v>
      </c>
      <c r="D86" s="107">
        <v>44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19</v>
      </c>
      <c r="D87" s="107">
        <v>19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14</v>
      </c>
      <c r="D89" s="107">
        <v>14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80</v>
      </c>
      <c r="D96" s="103">
        <f>D85+D80+D75+D71+D95</f>
        <v>80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80</v>
      </c>
      <c r="D97" s="103">
        <f>D96+D68+D66</f>
        <v>80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442</v>
      </c>
      <c r="D104" s="107"/>
      <c r="E104" s="107"/>
      <c r="F104" s="124">
        <f>C104+D104-E104</f>
        <v>442</v>
      </c>
    </row>
    <row r="105" spans="1:16" ht="12">
      <c r="A105" s="410" t="s">
        <v>773</v>
      </c>
      <c r="B105" s="393" t="s">
        <v>774</v>
      </c>
      <c r="C105" s="102">
        <f>SUM(C102:C104)</f>
        <v>442</v>
      </c>
      <c r="D105" s="102">
        <f>SUM(D102:D104)</f>
        <v>0</v>
      </c>
      <c r="E105" s="102">
        <f>SUM(E102:E104)</f>
        <v>0</v>
      </c>
      <c r="F105" s="102">
        <f>SUM(F102:F104)</f>
        <v>442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877</v>
      </c>
      <c r="B109" s="614"/>
      <c r="C109" s="603" t="s">
        <v>859</v>
      </c>
      <c r="D109" s="604"/>
      <c r="E109" s="604"/>
      <c r="F109" s="60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27" sqref="C2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01.01.2019- 30.09.2019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0"/>
      <c r="C30" s="620"/>
      <c r="D30" s="457" t="s">
        <v>815</v>
      </c>
      <c r="E30" s="619" t="s">
        <v>860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98">
      <selection activeCell="E155" sqref="E15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01.01.2019- 30.09.2019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 hidden="1">
      <c r="A13" s="35"/>
      <c r="B13" s="36"/>
      <c r="C13" s="439"/>
      <c r="D13" s="572"/>
      <c r="E13" s="439"/>
      <c r="F13" s="441"/>
    </row>
    <row r="14" spans="1:6" ht="12.75">
      <c r="A14" s="35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871</v>
      </c>
      <c r="B15" s="627"/>
      <c r="C15" s="628">
        <v>1</v>
      </c>
      <c r="D15" s="629">
        <v>1</v>
      </c>
      <c r="E15" s="628"/>
      <c r="F15" s="628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867</v>
      </c>
      <c r="B17" s="36" t="s">
        <v>868</v>
      </c>
      <c r="C17" s="439"/>
      <c r="D17" s="439"/>
      <c r="E17" s="439"/>
      <c r="F17" s="441">
        <f aca="true" t="shared" si="0" ref="F17:F25">C17-E17</f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31225</v>
      </c>
      <c r="D26" s="427"/>
      <c r="E26" s="427">
        <f>SUM(E12:E25)</f>
        <v>0</v>
      </c>
      <c r="F26" s="440">
        <f>SUM(F12:F25)</f>
        <v>31225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/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31225</v>
      </c>
      <c r="D78" s="427"/>
      <c r="E78" s="427">
        <f>E77+E60+E43+E26</f>
        <v>0</v>
      </c>
      <c r="F78" s="440">
        <f>F77+F60+F43+F26</f>
        <v>31225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877</v>
      </c>
      <c r="B150" s="451"/>
      <c r="C150" s="603" t="s">
        <v>859</v>
      </c>
      <c r="D150" s="604"/>
      <c r="E150" s="604"/>
      <c r="F150" s="604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6" t="s">
        <v>864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2019-10-21T07:54:32Z</cp:lastPrinted>
  <dcterms:created xsi:type="dcterms:W3CDTF">2000-06-29T12:02:40Z</dcterms:created>
  <dcterms:modified xsi:type="dcterms:W3CDTF">2019-10-21T07:56:18Z</dcterms:modified>
  <cp:category/>
  <cp:version/>
  <cp:contentType/>
  <cp:contentStatus/>
</cp:coreProperties>
</file>