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<sst xmlns="http://schemas.openxmlformats.org/spreadsheetml/2006/main" count="661" uniqueCount="507">
  <si>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</si>
  <si>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</si>
  <si>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</si>
  <si>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</si>
  <si>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</si>
  <si>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</si>
  <si>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</si>
  <si>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</si>
  <si>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</si>
  <si>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</si>
  <si>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</si>
  <si>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</si>
  <si>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</si>
  <si>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</si>
  <si>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</si>
  <si>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</si>
  <si>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</si>
  <si>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</si>
  <si>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</si>
  <si>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</si>
  <si>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</si>
  <si>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</si>
  <si>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</si>
  <si>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</si>
  <si>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</si>
  <si>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</si>
  <si>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</si>
  <si>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</si>
  <si>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</si>
  <si>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</si>
  <si>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</si>
  <si>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</si>
  <si>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</si>
  <si>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</si>
  <si>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</si>
  <si>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</si>
  <si>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</si>
  <si>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</si>
  <si>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</si>
  <si>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</si>
  <si>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</si>
  <si>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</si>
  <si>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</si>
  <si>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</si>
  <si>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</si>
  <si>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</si>
  <si>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</si>
  <si>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</si>
  <si>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</si>
  <si>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</si>
  <si>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</si>
  <si>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</si>
  <si>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</si>
  <si>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</si>
  <si>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</si>
  <si>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</si>
  <si>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</si>
  <si>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</si>
  <si>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</si>
  <si>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</si>
  <si>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</si>
  <si>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</si>
  <si>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</si>
  <si>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</si>
  <si>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</si>
  <si>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</si>
  <si>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</si>
  <si>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</si>
  <si>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</si>
  <si>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</si>
  <si>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</si>
  <si>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</si>
  <si>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</si>
  <si>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</si>
  <si>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</si>
  <si>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</si>
  <si>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</si>
  <si>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</si>
  <si>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</si>
  <si>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</si>
  <si>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</si>
  <si>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</si>
  <si>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</si>
  <si>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</si>
  <si>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</si>
  <si>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</si>
  <si>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</si>
  <si>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</si>
  <si>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</si>
  <si>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</si>
  <si>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</si>
  <si>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</si>
  <si>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</si>
  <si>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</si>
  <si>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</si>
  <si>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</si>
  <si>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</si>
  <si>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</si>
  <si>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</si>
  <si>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</si>
  <si>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</si>
  <si>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</si>
  <si>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</si>
  <si>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</si>
  <si>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</si>
  <si>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</si>
  <si>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</si>
  <si>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</si>
  <si>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</si>
  <si>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</si>
  <si>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</si>
  <si>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</si>
  <si>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</si>
  <si>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</si>
  <si>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</si>
  <si>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</si>
  <si>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</si>
  <si>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</si>
  <si>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</si>
  <si>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</si>
  <si>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</si>
  <si>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</si>
  <si>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</si>
  <si>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</si>
  <si>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</si>
  <si>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</si>
  <si>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</si>
  <si>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</si>
  <si>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</si>
  <si>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</si>
  <si>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</si>
  <si>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</si>
  <si>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</si>
  <si>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</si>
  <si>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</si>
  <si>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</si>
  <si>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</si>
  <si>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</si>
  <si>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</si>
  <si>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</si>
  <si>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</si>
  <si>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</si>
  <si>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</si>
  <si>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</si>
  <si>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</si>
  <si>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</si>
  <si>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</si>
  <si>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</si>
  <si>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</si>
  <si>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</si>
  <si>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</si>
  <si>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</si>
  <si>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</si>
  <si>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</si>
  <si>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</si>
  <si>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</si>
  <si>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</si>
  <si>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</si>
  <si>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</si>
  <si>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</si>
  <si>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</si>
  <si>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</si>
  <si>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</si>
  <si>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</si>
  <si>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</si>
  <si>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</si>
  <si>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</si>
  <si>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</si>
  <si>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</si>
  <si>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</si>
  <si>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</si>
  <si>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</si>
  <si>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</si>
  <si>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</si>
  <si>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</si>
  <si>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</si>
  <si>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</si>
  <si>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</si>
  <si>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</si>
  <si>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</si>
  <si>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</si>
  <si>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</si>
  <si>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</si>
  <si>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</si>
  <si>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</si>
  <si>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</si>
  <si>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</si>
  <si>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</si>
  <si>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</si>
  <si>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</si>
  <si>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</si>
  <si>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</si>
  <si>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</si>
  <si>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</si>
  <si>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</si>
  <si>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</si>
  <si>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</si>
  <si>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</si>
  <si>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</si>
  <si>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</si>
  <si>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</si>
  <si>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</si>
  <si>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</si>
  <si>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</si>
  <si>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</si>
  <si>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</si>
  <si>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</si>
  <si>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</si>
  <si>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</si>
  <si>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</si>
  <si>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</si>
  <si>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</si>
  <si>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</si>
  <si>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</si>
  <si>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</si>
  <si>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</si>
  <si>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</si>
  <si>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</si>
  <si>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</si>
  <si>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</si>
  <si>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</si>
  <si>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</si>
  <si>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</si>
  <si>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</si>
  <si>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</si>
  <si>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</si>
  <si>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</si>
  <si>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</si>
  <si>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</si>
  <si>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</si>
  <si>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</si>
  <si>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</si>
  <si>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</si>
  <si>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</si>
  <si>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</si>
  <si>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</si>
  <si>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</si>
  <si>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</si>
  <si>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</si>
  <si>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</si>
  <si>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</si>
  <si>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</si>
  <si>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</si>
  <si>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</si>
  <si>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</si>
  <si>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</si>
  <si>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</si>
  <si>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</si>
  <si>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</si>
  <si>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</si>
  <si>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</si>
  <si>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</si>
  <si>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</si>
  <si>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</si>
  <si>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</si>
  <si>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</si>
  <si>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</si>
  <si>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</si>
  <si>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</si>
  <si>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</si>
  <si>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</si>
  <si>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</si>
  <si>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</si>
  <si>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</si>
  <si>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</si>
  <si>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</si>
  <si>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</si>
  <si>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</si>
  <si>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</si>
  <si>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</si>
  <si>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</si>
  <si>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</si>
  <si>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</si>
  <si>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</si>
  <si>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</si>
  <si>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</si>
  <si>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</si>
  <si>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</si>
  <si>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</si>
  <si>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</si>
  <si>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</si>
  <si>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</si>
  <si>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</si>
  <si>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</si>
  <si>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</si>
  <si>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</si>
  <si>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</si>
  <si>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</si>
  <si>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</si>
  <si>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</si>
  <si>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</si>
  <si>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</si>
  <si>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</si>
  <si>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</si>
  <si>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</si>
  <si>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</si>
  <si>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</si>
  <si>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</si>
  <si>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</si>
  <si>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</si>
  <si>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</si>
  <si>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</si>
  <si>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</si>
  <si>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</si>
  <si>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</si>
  <si>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</si>
  <si>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</si>
  <si>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</si>
  <si>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</si>
  <si>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</si>
  <si>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</si>
  <si>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</si>
  <si>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</si>
  <si>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</si>
  <si>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</si>
  <si>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</si>
  <si>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</si>
  <si>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</si>
  <si>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</si>
  <si>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</si>
  <si>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</si>
  <si>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</si>
  <si>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</si>
  <si>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</si>
  <si>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</si>
  <si>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</si>
  <si>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</si>
  <si>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</si>
  <si>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</si>
  <si>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</si>
  <si>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</si>
  <si>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</si>
  <si>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</si>
  <si>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</si>
  <si>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</si>
  <si>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</si>
  <si>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</si>
  <si>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</si>
  <si>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</si>
  <si>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</si>
  <si>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</si>
  <si>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</si>
  <si>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</si>
  <si>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</si>
  <si>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</si>
  <si>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</si>
  <si>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</si>
  <si>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</si>
  <si>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</si>
  <si>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</si>
  <si>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</si>
  <si>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</si>
  <si>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</si>
  <si>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</si>
  <si>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</si>
  <si>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</si>
  <si>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</si>
  <si>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</si>
  <si>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</si>
  <si>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</si>
  <si>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</si>
  <si>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</si>
  <si>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</si>
  <si>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</si>
  <si>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</si>
  <si>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</si>
  <si>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</si>
  <si>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</si>
  <si>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</si>
  <si>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</si>
  <si>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</si>
  <si>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</si>
  <si>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</si>
  <si>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</si>
  <si>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</si>
  <si>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</si>
  <si>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</si>
  <si>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</si>
  <si>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</si>
  <si>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</si>
  <si>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</si>
  <si>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</si>
  <si>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</si>
  <si>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</si>
  <si>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</si>
  <si>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</si>
  <si>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</si>
  <si>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</si>
  <si>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</si>
  <si>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</si>
  <si>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</si>
  <si>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</si>
  <si>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</si>
  <si>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</si>
  <si>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</si>
  <si>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</si>
  <si>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</si>
  <si>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</si>
  <si>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</si>
  <si>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</si>
  <si>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</si>
  <si>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</si>
  <si>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</si>
  <si>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</si>
  <si>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</si>
  <si>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</si>
  <si>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</si>
  <si>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</si>
  <si>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</si>
  <si>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</si>
  <si>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</si>
  <si>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</si>
  <si>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</si>
  <si>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</si>
  <si>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</si>
  <si>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</si>
  <si>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</si>
  <si>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</si>
  <si>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</si>
  <si>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</si>
  <si>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</si>
  <si>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</si>
  <si>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</si>
  <si>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</si>
  <si>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</si>
  <si>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</si>
  <si>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</si>
  <si>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</si>
  <si>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</si>
  <si>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</si>
  <si>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</si>
  <si>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</si>
  <si>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</si>
  <si>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</si>
  <si>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</si>
  <si>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</si>
  <si>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</si>
  <si>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</si>
  <si>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</si>
  <si>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</si>
  <si>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</si>
  <si>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</si>
  <si>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</si>
  <si>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</si>
  <si>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</si>
  <si>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</si>
  <si>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</si>
  <si>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</si>
  <si>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</si>
  <si>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</si>
  <si>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</si>
  <si>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</si>
  <si>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</si>
  <si>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</si>
  <si>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</si>
  <si>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</si>
  <si>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</si>
  <si>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</si>
  <si>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</si>
  <si>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</si>
  <si>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</si>
  <si>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</si>
  <si>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</si>
  <si>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</si>
  <si>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</si>
  <si>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</si>
  <si>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</si>
  <si>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</si>
  <si>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</si>
  <si>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</si>
  <si>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</si>
  <si>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</si>
  <si>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</si>
  <si>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</si>
  <si>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</si>
  <si>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</si>
  <si>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</si>
  <si>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</si>
  <si>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</si>
  <si>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</si>
  <si>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</si>
  <si>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</si>
  <si>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</si>
  <si>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</si>
  <si>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</si>
  <si>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</si>
  <si>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</si>
  <si>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</si>
  <si>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</si>
  <si>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</si>
  <si>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</si>
  <si>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</si>
  <si>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</si>
  <si>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</si>
  <si>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</si>
  <si>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</si>
  <si>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</si>
  <si>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</si>
  <si>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</si>
  <si>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</si>
  <si>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ОРЕЛ ИНВЕСТ АД - в ЛИКВИДАЦИЯ</t>
  </si>
  <si>
    <t>Георги Тренчев</t>
  </si>
  <si>
    <t>Жанет Караджова</t>
  </si>
  <si>
    <t>ЕИК по БУЛСТАТ 121640360</t>
  </si>
  <si>
    <t>ЕИК по БУЛСТАТ  121640360</t>
  </si>
  <si>
    <t>30.09.2012</t>
  </si>
  <si>
    <r>
      <t xml:space="preserve">Дата на съставяне:           </t>
    </r>
    <r>
      <rPr>
        <sz val="9"/>
        <rFont val="Times New Roman"/>
        <family val="1"/>
      </rPr>
      <t>25.10.2012 г.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</si>
</sst>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</numFmts>
  <fonts count="48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ms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17" borderId="10" xfId="60" applyNumberFormat="1" applyFont="1" applyFill="1" applyBorder="1" applyProtection="1">
      <alignment/>
      <protection locked="0"/>
    </xf>
    <xf numFmtId="1" fontId="2" fillId="18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7" borderId="11" xfId="57" applyFont="1" applyFill="1" applyBorder="1" applyProtection="1">
      <alignment/>
      <protection locked="0"/>
    </xf>
    <xf numFmtId="0" fontId="11" fillId="7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17" borderId="10" xfId="57" applyNumberFormat="1" applyFont="1" applyFill="1" applyBorder="1" applyProtection="1">
      <alignment/>
      <protection locked="0"/>
    </xf>
    <xf numFmtId="1" fontId="12" fillId="17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7" borderId="11" xfId="57" applyNumberFormat="1" applyFont="1" applyFill="1" applyBorder="1" applyProtection="1">
      <alignment/>
      <protection locked="0"/>
    </xf>
    <xf numFmtId="1" fontId="12" fillId="7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17" borderId="10" xfId="57" applyNumberFormat="1" applyFont="1" applyFill="1" applyBorder="1" applyAlignment="1" applyProtection="1">
      <alignment vertical="center"/>
      <protection locked="0"/>
    </xf>
    <xf numFmtId="1" fontId="12" fillId="18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7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7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17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17" borderId="10" xfId="0" applyFont="1" applyFill="1" applyBorder="1" applyAlignment="1">
      <alignment vertical="center"/>
    </xf>
    <xf numFmtId="0" fontId="8" fillId="15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17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1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1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18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17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18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2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12" fillId="0" borderId="14" xfId="57" applyFont="1" applyBorder="1" applyAlignment="1" applyProtection="1">
      <alignment wrapText="1"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12" fillId="0" borderId="12" xfId="57" applyFont="1" applyBorder="1" applyAlignment="1" applyProtection="1">
      <alignment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1">
      <selection activeCell="F3" sqref="F3"/>
    </sheetView>
  </sheetViews>
  <sheetFormatPr defaultColWidth="9.25390625" defaultRowHeight="12.75"/>
  <cols>
    <col min="1" max="1" width="44.00390625" style="91" customWidth="1"/>
    <col min="2" max="2" width="10.00390625" style="91" customWidth="1"/>
    <col min="3" max="3" width="8.125" style="91" customWidth="1"/>
    <col min="4" max="5" width="10.25390625" style="91" customWidth="1"/>
    <col min="6" max="6" width="10.75390625" style="91" customWidth="1"/>
    <col min="7" max="7" width="43.125" style="91" customWidth="1"/>
    <col min="8" max="8" width="10.75390625" style="91" customWidth="1"/>
    <col min="9" max="9" width="8.375" style="91" customWidth="1"/>
    <col min="10" max="10" width="9.875" style="91" customWidth="1"/>
    <col min="11" max="11" width="10.25390625" style="91" customWidth="1"/>
    <col min="12" max="12" width="10.75390625" style="95" customWidth="1"/>
    <col min="13" max="16384" width="9.25390625" style="95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14.25">
      <c r="A3" s="24" t="s">
        <v>1</v>
      </c>
      <c r="B3" s="24"/>
      <c r="C3" s="24"/>
      <c r="D3" s="27" t="s">
        <v>500</v>
      </c>
      <c r="E3" s="27"/>
      <c r="F3" s="27"/>
      <c r="G3" s="27"/>
      <c r="H3" s="117"/>
      <c r="I3" s="118" t="s">
        <v>2</v>
      </c>
      <c r="J3" s="25"/>
      <c r="K3" s="25">
        <v>121640360</v>
      </c>
      <c r="L3" s="26"/>
    </row>
    <row r="4" spans="1:12" ht="14.25">
      <c r="A4" s="24" t="s">
        <v>3</v>
      </c>
      <c r="B4" s="24"/>
      <c r="C4" s="24"/>
      <c r="D4" s="117"/>
      <c r="E4" s="117"/>
      <c r="F4" s="117" t="s">
        <v>505</v>
      </c>
      <c r="G4" s="117"/>
      <c r="H4" s="117"/>
      <c r="I4" s="119" t="s">
        <v>4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5</v>
      </c>
    </row>
    <row r="6" spans="1:12" ht="12">
      <c r="A6" s="135" t="s">
        <v>6</v>
      </c>
      <c r="B6" s="136"/>
      <c r="C6" s="136"/>
      <c r="D6" s="136"/>
      <c r="E6" s="136"/>
      <c r="F6" s="136"/>
      <c r="G6" s="135" t="s">
        <v>7</v>
      </c>
      <c r="H6" s="136"/>
      <c r="I6" s="136"/>
      <c r="J6" s="136"/>
      <c r="K6" s="136"/>
      <c r="L6" s="136"/>
    </row>
    <row r="7" spans="1:12" ht="13.5" customHeight="1">
      <c r="A7" s="87"/>
      <c r="B7" s="86" t="s">
        <v>8</v>
      </c>
      <c r="C7" s="131" t="s">
        <v>9</v>
      </c>
      <c r="D7" s="132"/>
      <c r="E7" s="133"/>
      <c r="F7" s="320" t="s">
        <v>10</v>
      </c>
      <c r="G7" s="87"/>
      <c r="H7" s="86" t="s">
        <v>8</v>
      </c>
      <c r="I7" s="131" t="s">
        <v>9</v>
      </c>
      <c r="J7" s="132"/>
      <c r="K7" s="133"/>
      <c r="L7" s="320" t="s">
        <v>10</v>
      </c>
    </row>
    <row r="8" spans="1:12" ht="24">
      <c r="A8" s="88" t="s">
        <v>11</v>
      </c>
      <c r="B8" s="86" t="s">
        <v>12</v>
      </c>
      <c r="C8" s="56" t="s">
        <v>13</v>
      </c>
      <c r="D8" s="29" t="s">
        <v>14</v>
      </c>
      <c r="E8" s="103" t="s">
        <v>15</v>
      </c>
      <c r="F8" s="321"/>
      <c r="G8" s="88" t="s">
        <v>11</v>
      </c>
      <c r="H8" s="86" t="s">
        <v>12</v>
      </c>
      <c r="I8" s="56" t="s">
        <v>13</v>
      </c>
      <c r="J8" s="29" t="s">
        <v>14</v>
      </c>
      <c r="K8" s="103" t="s">
        <v>15</v>
      </c>
      <c r="L8" s="321"/>
    </row>
    <row r="9" spans="1:12" ht="12">
      <c r="A9" s="88" t="s">
        <v>16</v>
      </c>
      <c r="B9" s="46" t="s">
        <v>17</v>
      </c>
      <c r="C9" s="46" t="s">
        <v>18</v>
      </c>
      <c r="D9" s="28">
        <v>2</v>
      </c>
      <c r="E9" s="28">
        <v>3</v>
      </c>
      <c r="F9" s="29">
        <v>4</v>
      </c>
      <c r="G9" s="89" t="s">
        <v>16</v>
      </c>
      <c r="H9" s="29" t="s">
        <v>17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19</v>
      </c>
      <c r="B10" s="46"/>
      <c r="C10" s="307"/>
      <c r="D10" s="307"/>
      <c r="E10" s="307"/>
      <c r="F10" s="308"/>
      <c r="G10" s="37" t="s">
        <v>20</v>
      </c>
      <c r="H10" s="34"/>
      <c r="I10" s="29"/>
      <c r="J10" s="29"/>
      <c r="K10" s="107"/>
      <c r="L10" s="28"/>
    </row>
    <row r="11" spans="1:12" ht="12">
      <c r="A11" s="37" t="s">
        <v>21</v>
      </c>
      <c r="B11" s="36"/>
      <c r="C11" s="309"/>
      <c r="D11" s="307"/>
      <c r="E11" s="307"/>
      <c r="F11" s="308"/>
      <c r="G11" s="30" t="s">
        <v>22</v>
      </c>
      <c r="H11" s="34"/>
      <c r="I11" s="29"/>
      <c r="J11" s="29"/>
      <c r="K11" s="107"/>
      <c r="L11" s="28"/>
    </row>
    <row r="12" spans="1:17" ht="12">
      <c r="A12" s="54" t="s">
        <v>23</v>
      </c>
      <c r="B12" s="34" t="s">
        <v>24</v>
      </c>
      <c r="C12" s="256"/>
      <c r="D12" s="295"/>
      <c r="E12" s="296">
        <f>C12+D12</f>
        <v>0</v>
      </c>
      <c r="F12" s="266"/>
      <c r="G12" s="124" t="s">
        <v>25</v>
      </c>
      <c r="H12" s="122" t="s">
        <v>26</v>
      </c>
      <c r="I12" s="266"/>
      <c r="J12" s="266">
        <v>1374</v>
      </c>
      <c r="K12" s="296">
        <f>I12+J12</f>
        <v>1374</v>
      </c>
      <c r="L12" s="266"/>
      <c r="M12" s="123"/>
      <c r="N12" s="123"/>
      <c r="O12" s="123"/>
      <c r="P12" s="123"/>
      <c r="Q12" s="123"/>
    </row>
    <row r="13" spans="1:17" ht="12">
      <c r="A13" s="54" t="s">
        <v>27</v>
      </c>
      <c r="B13" s="34" t="s">
        <v>28</v>
      </c>
      <c r="C13" s="257"/>
      <c r="D13" s="295"/>
      <c r="E13" s="296">
        <f aca="true" t="shared" si="0" ref="E13:E71">C13+D13</f>
        <v>0</v>
      </c>
      <c r="F13" s="266"/>
      <c r="G13" s="140" t="s">
        <v>29</v>
      </c>
      <c r="H13" s="122" t="s">
        <v>30</v>
      </c>
      <c r="I13" s="267"/>
      <c r="J13" s="267"/>
      <c r="K13" s="296">
        <f>I13+J13</f>
        <v>0</v>
      </c>
      <c r="L13" s="267"/>
      <c r="M13" s="123"/>
      <c r="N13" s="123"/>
      <c r="O13" s="123"/>
      <c r="P13" s="123"/>
      <c r="Q13" s="123"/>
    </row>
    <row r="14" spans="1:17" ht="12">
      <c r="A14" s="33" t="s">
        <v>31</v>
      </c>
      <c r="B14" s="34" t="s">
        <v>32</v>
      </c>
      <c r="C14" s="257"/>
      <c r="D14" s="295"/>
      <c r="E14" s="296">
        <f t="shared" si="0"/>
        <v>0</v>
      </c>
      <c r="F14" s="266"/>
      <c r="G14" s="140" t="s">
        <v>33</v>
      </c>
      <c r="H14" s="122" t="s">
        <v>34</v>
      </c>
      <c r="I14" s="267"/>
      <c r="J14" s="267"/>
      <c r="K14" s="296">
        <f>I14+J14</f>
        <v>0</v>
      </c>
      <c r="L14" s="267"/>
      <c r="M14" s="123"/>
      <c r="N14" s="123"/>
      <c r="O14" s="123"/>
      <c r="P14" s="123"/>
      <c r="Q14" s="123"/>
    </row>
    <row r="15" spans="1:17" ht="12">
      <c r="A15" s="33" t="s">
        <v>35</v>
      </c>
      <c r="B15" s="34" t="s">
        <v>36</v>
      </c>
      <c r="C15" s="257"/>
      <c r="D15" s="295"/>
      <c r="E15" s="296">
        <f t="shared" si="0"/>
        <v>0</v>
      </c>
      <c r="F15" s="266"/>
      <c r="G15" s="140" t="s">
        <v>37</v>
      </c>
      <c r="H15" s="122" t="s">
        <v>38</v>
      </c>
      <c r="I15" s="303"/>
      <c r="J15" s="303"/>
      <c r="K15" s="296">
        <f>I15+J15</f>
        <v>0</v>
      </c>
      <c r="L15" s="303"/>
      <c r="M15" s="123"/>
      <c r="N15" s="123"/>
      <c r="O15" s="123"/>
      <c r="P15" s="123"/>
      <c r="Q15" s="123"/>
    </row>
    <row r="16" spans="1:22" ht="12">
      <c r="A16" s="33" t="s">
        <v>488</v>
      </c>
      <c r="B16" s="34" t="s">
        <v>40</v>
      </c>
      <c r="C16" s="257"/>
      <c r="D16" s="295">
        <v>440</v>
      </c>
      <c r="E16" s="296">
        <f t="shared" si="0"/>
        <v>440</v>
      </c>
      <c r="F16" s="266"/>
      <c r="G16" s="141" t="s">
        <v>41</v>
      </c>
      <c r="H16" s="127" t="s">
        <v>42</v>
      </c>
      <c r="I16" s="265">
        <f>I15+I12</f>
        <v>0</v>
      </c>
      <c r="J16" s="265">
        <f>J15+J12</f>
        <v>1374</v>
      </c>
      <c r="K16" s="265">
        <f>K15+K12</f>
        <v>1374</v>
      </c>
      <c r="L16" s="265">
        <f>L15+L12</f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489</v>
      </c>
      <c r="B17" s="96" t="s">
        <v>44</v>
      </c>
      <c r="C17" s="257"/>
      <c r="D17" s="295">
        <v>84</v>
      </c>
      <c r="E17" s="296">
        <f t="shared" si="0"/>
        <v>84</v>
      </c>
      <c r="F17" s="266"/>
      <c r="G17" s="140"/>
      <c r="H17" s="127"/>
      <c r="I17" s="265"/>
      <c r="J17" s="265"/>
      <c r="K17" s="296"/>
      <c r="L17" s="296"/>
      <c r="M17" s="123"/>
      <c r="N17" s="123"/>
      <c r="O17" s="123"/>
      <c r="P17" s="123"/>
    </row>
    <row r="18" spans="1:17" ht="24">
      <c r="A18" s="33" t="s">
        <v>490</v>
      </c>
      <c r="B18" s="34" t="s">
        <v>45</v>
      </c>
      <c r="C18" s="257"/>
      <c r="D18" s="295"/>
      <c r="E18" s="296">
        <f t="shared" si="0"/>
        <v>0</v>
      </c>
      <c r="F18" s="266"/>
      <c r="G18" s="121" t="s">
        <v>46</v>
      </c>
      <c r="H18" s="127" t="s">
        <v>47</v>
      </c>
      <c r="I18" s="304"/>
      <c r="J18" s="304">
        <f>-'справка №2-ОТЧЕТ ЗА ДОХОДИТЕ'!G19</f>
        <v>-56</v>
      </c>
      <c r="K18" s="296">
        <f>I18+J18</f>
        <v>-56</v>
      </c>
      <c r="L18" s="305"/>
      <c r="M18" s="123"/>
      <c r="N18" s="123"/>
      <c r="O18" s="123"/>
      <c r="P18" s="123"/>
      <c r="Q18" s="123"/>
    </row>
    <row r="19" spans="1:17" ht="12">
      <c r="A19" s="33" t="s">
        <v>48</v>
      </c>
      <c r="B19" s="34" t="s">
        <v>49</v>
      </c>
      <c r="C19" s="258"/>
      <c r="D19" s="297"/>
      <c r="E19" s="296">
        <f t="shared" si="0"/>
        <v>0</v>
      </c>
      <c r="F19" s="267"/>
      <c r="G19" s="121" t="s">
        <v>50</v>
      </c>
      <c r="H19" s="127" t="s">
        <v>51</v>
      </c>
      <c r="I19" s="304"/>
      <c r="J19" s="304"/>
      <c r="K19" s="296">
        <f>I19+J19</f>
        <v>0</v>
      </c>
      <c r="L19" s="305"/>
      <c r="M19" s="123"/>
      <c r="N19" s="123"/>
      <c r="O19" s="123"/>
      <c r="P19" s="123"/>
      <c r="Q19" s="123"/>
    </row>
    <row r="20" spans="1:16" ht="12">
      <c r="A20" s="33" t="s">
        <v>150</v>
      </c>
      <c r="B20" s="34" t="s">
        <v>53</v>
      </c>
      <c r="C20" s="257"/>
      <c r="D20" s="295"/>
      <c r="E20" s="296">
        <f t="shared" si="0"/>
        <v>0</v>
      </c>
      <c r="F20" s="266"/>
      <c r="G20" s="142"/>
      <c r="H20" s="143"/>
      <c r="I20" s="265"/>
      <c r="J20" s="265"/>
      <c r="K20" s="296"/>
      <c r="L20" s="302"/>
      <c r="M20" s="123"/>
      <c r="N20" s="123"/>
      <c r="O20" s="123"/>
      <c r="P20" s="123"/>
    </row>
    <row r="21" spans="1:17" ht="12">
      <c r="A21" s="35" t="s">
        <v>41</v>
      </c>
      <c r="B21" s="39" t="s">
        <v>54</v>
      </c>
      <c r="C21" s="259">
        <f>SUM(C12:C18)+C20</f>
        <v>0</v>
      </c>
      <c r="D21" s="260">
        <f>SUM(D12:D18)+D20</f>
        <v>524</v>
      </c>
      <c r="E21" s="296">
        <f t="shared" si="0"/>
        <v>524</v>
      </c>
      <c r="F21" s="260">
        <f>SUM(F12:F18)+F20</f>
        <v>0</v>
      </c>
      <c r="G21" s="121" t="s">
        <v>55</v>
      </c>
      <c r="H21" s="122"/>
      <c r="I21" s="265"/>
      <c r="J21" s="265"/>
      <c r="K21" s="296"/>
      <c r="L21" s="302"/>
      <c r="M21" s="123"/>
      <c r="N21" s="123"/>
      <c r="O21" s="123"/>
      <c r="P21" s="123"/>
      <c r="Q21" s="123"/>
    </row>
    <row r="22" spans="1:12" ht="24">
      <c r="A22" s="35"/>
      <c r="B22" s="39"/>
      <c r="C22" s="259"/>
      <c r="D22" s="298"/>
      <c r="E22" s="299"/>
      <c r="F22" s="264"/>
      <c r="G22" s="31" t="s">
        <v>56</v>
      </c>
      <c r="H22" s="34" t="s">
        <v>57</v>
      </c>
      <c r="I22" s="266"/>
      <c r="J22" s="266"/>
      <c r="K22" s="299">
        <f>I22+J22</f>
        <v>0</v>
      </c>
      <c r="L22" s="266"/>
    </row>
    <row r="23" spans="1:12" ht="12">
      <c r="A23" s="37" t="s">
        <v>58</v>
      </c>
      <c r="B23" s="97"/>
      <c r="C23" s="259"/>
      <c r="D23" s="298"/>
      <c r="E23" s="299"/>
      <c r="F23" s="264"/>
      <c r="G23" s="33" t="s">
        <v>59</v>
      </c>
      <c r="H23" s="34" t="s">
        <v>60</v>
      </c>
      <c r="I23" s="304"/>
      <c r="J23" s="304"/>
      <c r="K23" s="299">
        <f>I23+J23</f>
        <v>0</v>
      </c>
      <c r="L23" s="304"/>
    </row>
    <row r="24" spans="1:22" ht="12">
      <c r="A24" s="33" t="s">
        <v>61</v>
      </c>
      <c r="B24" s="34" t="s">
        <v>62</v>
      </c>
      <c r="C24" s="256"/>
      <c r="D24" s="256"/>
      <c r="E24" s="296">
        <f t="shared" si="0"/>
        <v>0</v>
      </c>
      <c r="F24" s="256"/>
      <c r="G24" s="141" t="s">
        <v>63</v>
      </c>
      <c r="H24" s="127" t="s">
        <v>64</v>
      </c>
      <c r="I24" s="306">
        <f>I23+I22</f>
        <v>0</v>
      </c>
      <c r="J24" s="306">
        <f>J23+J22</f>
        <v>0</v>
      </c>
      <c r="K24" s="306">
        <f>K23+K22</f>
        <v>0</v>
      </c>
      <c r="L24" s="306">
        <f>L23+L22</f>
        <v>0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10" t="s">
        <v>65</v>
      </c>
      <c r="B25" s="34" t="s">
        <v>66</v>
      </c>
      <c r="C25" s="266"/>
      <c r="D25" s="266"/>
      <c r="E25" s="296">
        <f t="shared" si="0"/>
        <v>0</v>
      </c>
      <c r="F25" s="266"/>
      <c r="G25" s="141"/>
      <c r="H25" s="127"/>
      <c r="I25" s="265"/>
      <c r="J25" s="265"/>
      <c r="K25" s="296"/>
      <c r="L25" s="302"/>
      <c r="M25" s="123"/>
      <c r="N25" s="123"/>
      <c r="O25" s="123"/>
      <c r="P25" s="123"/>
    </row>
    <row r="26" spans="1:22" ht="12">
      <c r="A26" s="33" t="s">
        <v>67</v>
      </c>
      <c r="B26" s="34" t="s">
        <v>68</v>
      </c>
      <c r="C26" s="256"/>
      <c r="D26" s="256"/>
      <c r="E26" s="296">
        <f t="shared" si="0"/>
        <v>0</v>
      </c>
      <c r="F26" s="256"/>
      <c r="G26" s="144" t="s">
        <v>69</v>
      </c>
      <c r="H26" s="128" t="s">
        <v>70</v>
      </c>
      <c r="I26" s="265">
        <f>I24+I18+I16+I19</f>
        <v>0</v>
      </c>
      <c r="J26" s="265">
        <f>J24+J18+J16+J19</f>
        <v>1318</v>
      </c>
      <c r="K26" s="265">
        <f>K24+K18+K16+K19</f>
        <v>1318</v>
      </c>
      <c r="L26" s="265">
        <f>L24+L18+L16+L19</f>
        <v>0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71</v>
      </c>
      <c r="B27" s="34" t="s">
        <v>72</v>
      </c>
      <c r="C27" s="256"/>
      <c r="D27" s="256"/>
      <c r="E27" s="296">
        <f t="shared" si="0"/>
        <v>0</v>
      </c>
      <c r="F27" s="256"/>
      <c r="G27" s="145" t="s">
        <v>73</v>
      </c>
      <c r="H27" s="122"/>
      <c r="I27" s="311"/>
      <c r="J27" s="311"/>
      <c r="K27" s="311"/>
      <c r="L27" s="312"/>
      <c r="M27" s="123"/>
      <c r="N27" s="123"/>
      <c r="O27" s="123"/>
      <c r="P27" s="123"/>
      <c r="Q27" s="123"/>
    </row>
    <row r="28" spans="1:17" ht="24">
      <c r="A28" s="35" t="s">
        <v>74</v>
      </c>
      <c r="B28" s="97" t="s">
        <v>75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1" t="s">
        <v>76</v>
      </c>
      <c r="H28" s="122"/>
      <c r="I28" s="265"/>
      <c r="J28" s="265"/>
      <c r="K28" s="296"/>
      <c r="L28" s="302"/>
      <c r="M28" s="123"/>
      <c r="N28" s="123"/>
      <c r="O28" s="123"/>
      <c r="P28" s="123"/>
      <c r="Q28" s="123"/>
    </row>
    <row r="29" spans="1:21" ht="12">
      <c r="A29" s="37" t="s">
        <v>77</v>
      </c>
      <c r="B29" s="34"/>
      <c r="C29" s="259"/>
      <c r="D29" s="298"/>
      <c r="E29" s="299"/>
      <c r="F29" s="264"/>
      <c r="G29" s="31" t="s">
        <v>78</v>
      </c>
      <c r="H29" s="34" t="s">
        <v>79</v>
      </c>
      <c r="I29" s="266"/>
      <c r="J29" s="266"/>
      <c r="K29" s="296">
        <f aca="true" t="shared" si="1" ref="K29:K39">I29+J29</f>
        <v>0</v>
      </c>
      <c r="L29" s="266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80</v>
      </c>
      <c r="B30" s="34" t="s">
        <v>81</v>
      </c>
      <c r="C30" s="257"/>
      <c r="D30" s="257"/>
      <c r="E30" s="296">
        <f t="shared" si="0"/>
        <v>0</v>
      </c>
      <c r="F30" s="257"/>
      <c r="G30" s="125" t="s">
        <v>82</v>
      </c>
      <c r="H30" s="122" t="s">
        <v>83</v>
      </c>
      <c r="I30" s="266"/>
      <c r="J30" s="266"/>
      <c r="K30" s="296">
        <f t="shared" si="1"/>
        <v>0</v>
      </c>
      <c r="L30" s="266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84</v>
      </c>
      <c r="B31" s="96" t="s">
        <v>85</v>
      </c>
      <c r="C31" s="257"/>
      <c r="D31" s="257"/>
      <c r="E31" s="296">
        <f t="shared" si="0"/>
        <v>0</v>
      </c>
      <c r="F31" s="257"/>
      <c r="G31" s="125" t="s">
        <v>86</v>
      </c>
      <c r="H31" s="122" t="s">
        <v>87</v>
      </c>
      <c r="I31" s="266"/>
      <c r="J31" s="266"/>
      <c r="K31" s="296">
        <f t="shared" si="1"/>
        <v>0</v>
      </c>
      <c r="L31" s="266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88</v>
      </c>
      <c r="B32" s="34" t="s">
        <v>89</v>
      </c>
      <c r="C32" s="257"/>
      <c r="D32" s="257"/>
      <c r="E32" s="296">
        <f t="shared" si="0"/>
        <v>0</v>
      </c>
      <c r="F32" s="257"/>
      <c r="G32" s="125" t="s">
        <v>90</v>
      </c>
      <c r="H32" s="122" t="s">
        <v>91</v>
      </c>
      <c r="I32" s="266"/>
      <c r="J32" s="266"/>
      <c r="K32" s="296">
        <f t="shared" si="1"/>
        <v>0</v>
      </c>
      <c r="L32" s="266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92</v>
      </c>
      <c r="B33" s="34" t="s">
        <v>93</v>
      </c>
      <c r="C33" s="256"/>
      <c r="D33" s="256"/>
      <c r="E33" s="296">
        <f t="shared" si="0"/>
        <v>0</v>
      </c>
      <c r="F33" s="256"/>
      <c r="G33" s="125" t="s">
        <v>94</v>
      </c>
      <c r="H33" s="122" t="s">
        <v>95</v>
      </c>
      <c r="I33" s="266"/>
      <c r="J33" s="266"/>
      <c r="K33" s="296">
        <f t="shared" si="1"/>
        <v>0</v>
      </c>
      <c r="L33" s="266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96</v>
      </c>
      <c r="B34" s="34" t="s">
        <v>97</v>
      </c>
      <c r="C34" s="266"/>
      <c r="D34" s="266"/>
      <c r="E34" s="296">
        <f t="shared" si="0"/>
        <v>0</v>
      </c>
      <c r="F34" s="266"/>
      <c r="G34" s="124" t="s">
        <v>98</v>
      </c>
      <c r="H34" s="122" t="s">
        <v>99</v>
      </c>
      <c r="I34" s="266"/>
      <c r="J34" s="266"/>
      <c r="K34" s="296">
        <f t="shared" si="1"/>
        <v>0</v>
      </c>
      <c r="L34" s="266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100</v>
      </c>
      <c r="B35" s="39" t="s">
        <v>101</v>
      </c>
      <c r="C35" s="261">
        <f>SUM(C30:C34)</f>
        <v>0</v>
      </c>
      <c r="D35" s="262">
        <f>SUM(D30:D34)</f>
        <v>0</v>
      </c>
      <c r="E35" s="296">
        <f t="shared" si="0"/>
        <v>0</v>
      </c>
      <c r="F35" s="262">
        <f>SUM(F30:F34)</f>
        <v>0</v>
      </c>
      <c r="G35" s="124" t="s">
        <v>102</v>
      </c>
      <c r="H35" s="122" t="s">
        <v>103</v>
      </c>
      <c r="I35" s="266"/>
      <c r="J35" s="266"/>
      <c r="K35" s="296">
        <f t="shared" si="1"/>
        <v>0</v>
      </c>
      <c r="L35" s="266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4">
      <c r="A36" s="45" t="s">
        <v>104</v>
      </c>
      <c r="B36" s="39" t="s">
        <v>105</v>
      </c>
      <c r="C36" s="259">
        <f>C35+C28+C21</f>
        <v>0</v>
      </c>
      <c r="D36" s="260">
        <f>D35+D28+D21</f>
        <v>524</v>
      </c>
      <c r="E36" s="296">
        <f t="shared" si="0"/>
        <v>524</v>
      </c>
      <c r="F36" s="260">
        <f>F35+F28+F21</f>
        <v>0</v>
      </c>
      <c r="G36" s="124" t="s">
        <v>106</v>
      </c>
      <c r="H36" s="122" t="s">
        <v>107</v>
      </c>
      <c r="I36" s="266"/>
      <c r="J36" s="266"/>
      <c r="K36" s="296">
        <f t="shared" si="1"/>
        <v>0</v>
      </c>
      <c r="L36" s="266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4">
      <c r="A37" s="37" t="s">
        <v>108</v>
      </c>
      <c r="B37" s="34"/>
      <c r="C37" s="259"/>
      <c r="D37" s="298"/>
      <c r="E37" s="299"/>
      <c r="F37" s="264"/>
      <c r="G37" s="31" t="s">
        <v>109</v>
      </c>
      <c r="H37" s="34" t="s">
        <v>110</v>
      </c>
      <c r="I37" s="266"/>
      <c r="J37" s="266"/>
      <c r="K37" s="296">
        <f t="shared" si="1"/>
        <v>0</v>
      </c>
      <c r="L37" s="266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111</v>
      </c>
      <c r="B38" s="34"/>
      <c r="C38" s="259"/>
      <c r="D38" s="298"/>
      <c r="E38" s="299"/>
      <c r="F38" s="264"/>
      <c r="G38" s="31" t="s">
        <v>112</v>
      </c>
      <c r="H38" s="34" t="s">
        <v>113</v>
      </c>
      <c r="I38" s="266"/>
      <c r="J38" s="266"/>
      <c r="K38" s="296">
        <f t="shared" si="1"/>
        <v>0</v>
      </c>
      <c r="L38" s="266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114</v>
      </c>
      <c r="B39" s="34" t="s">
        <v>115</v>
      </c>
      <c r="C39" s="263"/>
      <c r="D39" s="263"/>
      <c r="E39" s="296">
        <f t="shared" si="0"/>
        <v>0</v>
      </c>
      <c r="F39" s="263"/>
      <c r="G39" s="125" t="s">
        <v>116</v>
      </c>
      <c r="H39" s="146" t="s">
        <v>117</v>
      </c>
      <c r="I39" s="266"/>
      <c r="J39" s="266"/>
      <c r="K39" s="296">
        <f t="shared" si="1"/>
        <v>0</v>
      </c>
      <c r="L39" s="266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118</v>
      </c>
      <c r="B40" s="34" t="s">
        <v>119</v>
      </c>
      <c r="C40" s="257"/>
      <c r="D40" s="257"/>
      <c r="E40" s="296">
        <f t="shared" si="0"/>
        <v>0</v>
      </c>
      <c r="F40" s="257"/>
      <c r="G40" s="141" t="s">
        <v>41</v>
      </c>
      <c r="H40" s="147" t="s">
        <v>120</v>
      </c>
      <c r="I40" s="265">
        <f>SUM(I29:I39)</f>
        <v>0</v>
      </c>
      <c r="J40" s="265">
        <f>SUM(J29:J39)</f>
        <v>0</v>
      </c>
      <c r="K40" s="265">
        <f>SUM(K29:K39)</f>
        <v>0</v>
      </c>
      <c r="L40" s="265">
        <f>SUM(L29:L39)</f>
        <v>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121</v>
      </c>
      <c r="B41" s="34" t="s">
        <v>122</v>
      </c>
      <c r="C41" s="257"/>
      <c r="D41" s="257"/>
      <c r="E41" s="296">
        <f t="shared" si="0"/>
        <v>0</v>
      </c>
      <c r="F41" s="257"/>
      <c r="G41" s="121"/>
      <c r="H41" s="148"/>
      <c r="I41" s="265"/>
      <c r="J41" s="265"/>
      <c r="K41" s="296"/>
      <c r="L41" s="302"/>
      <c r="M41" s="123"/>
      <c r="N41" s="123"/>
      <c r="O41" s="123"/>
      <c r="P41" s="123"/>
    </row>
    <row r="42" spans="1:17" ht="24">
      <c r="A42" s="33" t="s">
        <v>123</v>
      </c>
      <c r="B42" s="96" t="s">
        <v>124</v>
      </c>
      <c r="C42" s="257"/>
      <c r="D42" s="257"/>
      <c r="E42" s="296">
        <f t="shared" si="0"/>
        <v>0</v>
      </c>
      <c r="F42" s="257"/>
      <c r="G42" s="121" t="s">
        <v>125</v>
      </c>
      <c r="H42" s="148"/>
      <c r="I42" s="265"/>
      <c r="J42" s="265"/>
      <c r="K42" s="296"/>
      <c r="L42" s="302"/>
      <c r="M42" s="123"/>
      <c r="N42" s="123"/>
      <c r="O42" s="123"/>
      <c r="P42" s="123"/>
      <c r="Q42" s="123"/>
    </row>
    <row r="43" spans="1:21" ht="12">
      <c r="A43" s="33" t="s">
        <v>96</v>
      </c>
      <c r="B43" s="34" t="s">
        <v>126</v>
      </c>
      <c r="C43" s="257"/>
      <c r="D43" s="257"/>
      <c r="E43" s="296">
        <f t="shared" si="0"/>
        <v>0</v>
      </c>
      <c r="F43" s="257"/>
      <c r="G43" s="125" t="s">
        <v>127</v>
      </c>
      <c r="H43" s="122" t="s">
        <v>128</v>
      </c>
      <c r="I43" s="266"/>
      <c r="J43" s="266"/>
      <c r="K43" s="296">
        <f aca="true" t="shared" si="2" ref="K43:K50">I43+J43</f>
        <v>0</v>
      </c>
      <c r="L43" s="266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41</v>
      </c>
      <c r="B44" s="39" t="s">
        <v>129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5" t="s">
        <v>130</v>
      </c>
      <c r="H44" s="122" t="s">
        <v>131</v>
      </c>
      <c r="I44" s="266"/>
      <c r="J44" s="266"/>
      <c r="K44" s="296">
        <f t="shared" si="2"/>
        <v>0</v>
      </c>
      <c r="L44" s="266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9"/>
      <c r="D45" s="298"/>
      <c r="E45" s="299"/>
      <c r="F45" s="264"/>
      <c r="G45" s="31" t="s">
        <v>132</v>
      </c>
      <c r="H45" s="34" t="s">
        <v>133</v>
      </c>
      <c r="I45" s="266"/>
      <c r="J45" s="266"/>
      <c r="K45" s="296">
        <f t="shared" si="2"/>
        <v>0</v>
      </c>
      <c r="L45" s="266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134</v>
      </c>
      <c r="B46" s="34"/>
      <c r="C46" s="259"/>
      <c r="D46" s="298"/>
      <c r="E46" s="299"/>
      <c r="F46" s="264"/>
      <c r="G46" s="31" t="s">
        <v>135</v>
      </c>
      <c r="H46" s="34" t="s">
        <v>136</v>
      </c>
      <c r="I46" s="266"/>
      <c r="J46" s="266"/>
      <c r="K46" s="296">
        <f t="shared" si="2"/>
        <v>0</v>
      </c>
      <c r="L46" s="266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137</v>
      </c>
      <c r="B47" s="34" t="s">
        <v>138</v>
      </c>
      <c r="C47" s="257"/>
      <c r="D47" s="257"/>
      <c r="E47" s="296">
        <f t="shared" si="0"/>
        <v>0</v>
      </c>
      <c r="F47" s="257"/>
      <c r="G47" s="125" t="s">
        <v>139</v>
      </c>
      <c r="H47" s="122" t="s">
        <v>128</v>
      </c>
      <c r="I47" s="266"/>
      <c r="J47" s="266"/>
      <c r="K47" s="296">
        <f t="shared" si="2"/>
        <v>0</v>
      </c>
      <c r="L47" s="266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140</v>
      </c>
      <c r="B48" s="34" t="s">
        <v>141</v>
      </c>
      <c r="C48" s="257"/>
      <c r="D48" s="257"/>
      <c r="E48" s="296">
        <f t="shared" si="0"/>
        <v>0</v>
      </c>
      <c r="F48" s="257"/>
      <c r="G48" s="125" t="s">
        <v>142</v>
      </c>
      <c r="H48" s="122" t="s">
        <v>143</v>
      </c>
      <c r="I48" s="266"/>
      <c r="J48" s="266"/>
      <c r="K48" s="296">
        <f t="shared" si="2"/>
        <v>0</v>
      </c>
      <c r="L48" s="266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144</v>
      </c>
      <c r="B49" s="34" t="s">
        <v>145</v>
      </c>
      <c r="C49" s="256"/>
      <c r="D49" s="256"/>
      <c r="E49" s="296">
        <f t="shared" si="0"/>
        <v>0</v>
      </c>
      <c r="F49" s="256"/>
      <c r="G49" s="125" t="s">
        <v>146</v>
      </c>
      <c r="H49" s="122" t="s">
        <v>147</v>
      </c>
      <c r="I49" s="266"/>
      <c r="J49" s="266"/>
      <c r="K49" s="296">
        <f t="shared" si="2"/>
        <v>0</v>
      </c>
      <c r="L49" s="266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148</v>
      </c>
      <c r="B50" s="96" t="s">
        <v>149</v>
      </c>
      <c r="C50" s="257"/>
      <c r="D50" s="257">
        <v>4</v>
      </c>
      <c r="E50" s="296">
        <f t="shared" si="0"/>
        <v>4</v>
      </c>
      <c r="F50" s="257"/>
      <c r="G50" s="125" t="s">
        <v>150</v>
      </c>
      <c r="H50" s="122" t="s">
        <v>151</v>
      </c>
      <c r="I50" s="266"/>
      <c r="J50" s="266"/>
      <c r="K50" s="296">
        <f t="shared" si="2"/>
        <v>0</v>
      </c>
      <c r="L50" s="266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152</v>
      </c>
      <c r="B51" s="34" t="s">
        <v>153</v>
      </c>
      <c r="C51" s="257"/>
      <c r="D51" s="257"/>
      <c r="E51" s="296">
        <f t="shared" si="0"/>
        <v>0</v>
      </c>
      <c r="F51" s="257"/>
      <c r="G51" s="141" t="s">
        <v>74</v>
      </c>
      <c r="H51" s="127" t="s">
        <v>154</v>
      </c>
      <c r="I51" s="306">
        <f>SUM(I43:I50)</f>
        <v>0</v>
      </c>
      <c r="J51" s="306">
        <f>SUM(J43:J50)</f>
        <v>0</v>
      </c>
      <c r="K51" s="306">
        <f>SUM(K43:K50)</f>
        <v>0</v>
      </c>
      <c r="L51" s="306">
        <f>SUM(L43:L50)</f>
        <v>0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155</v>
      </c>
      <c r="B52" s="34" t="s">
        <v>156</v>
      </c>
      <c r="C52" s="257"/>
      <c r="D52" s="257">
        <v>12</v>
      </c>
      <c r="E52" s="296">
        <f t="shared" si="0"/>
        <v>12</v>
      </c>
      <c r="F52" s="257"/>
      <c r="G52" s="145" t="s">
        <v>157</v>
      </c>
      <c r="H52" s="127" t="s">
        <v>158</v>
      </c>
      <c r="I52" s="265">
        <f>I40+I51</f>
        <v>0</v>
      </c>
      <c r="J52" s="265">
        <f>J40+J51</f>
        <v>0</v>
      </c>
      <c r="K52" s="265">
        <f>K40+K51</f>
        <v>0</v>
      </c>
      <c r="L52" s="265">
        <f>L40+L51</f>
        <v>0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74</v>
      </c>
      <c r="B53" s="39" t="s">
        <v>159</v>
      </c>
      <c r="C53" s="259">
        <f>SUM(C47:C52)</f>
        <v>0</v>
      </c>
      <c r="D53" s="260">
        <f>SUM(D47:D52)</f>
        <v>16</v>
      </c>
      <c r="E53" s="296">
        <f t="shared" si="0"/>
        <v>16</v>
      </c>
      <c r="F53" s="260">
        <f>SUM(F47:F52)</f>
        <v>0</v>
      </c>
      <c r="G53" s="125"/>
      <c r="H53" s="127"/>
      <c r="I53" s="265"/>
      <c r="J53" s="265"/>
      <c r="K53" s="296"/>
      <c r="L53" s="302"/>
      <c r="M53" s="123"/>
      <c r="N53" s="123"/>
      <c r="O53" s="123"/>
      <c r="P53" s="123"/>
    </row>
    <row r="54" spans="1:12" ht="24">
      <c r="A54" s="37" t="s">
        <v>160</v>
      </c>
      <c r="B54" s="39"/>
      <c r="C54" s="264"/>
      <c r="D54" s="298"/>
      <c r="E54" s="299"/>
      <c r="F54" s="264"/>
      <c r="G54" s="31"/>
      <c r="H54" s="56"/>
      <c r="I54" s="264"/>
      <c r="J54" s="264"/>
      <c r="K54" s="299"/>
      <c r="L54" s="298"/>
    </row>
    <row r="55" spans="1:16" ht="12">
      <c r="A55" s="33" t="s">
        <v>161</v>
      </c>
      <c r="B55" s="96" t="s">
        <v>162</v>
      </c>
      <c r="C55" s="264">
        <f>SUM(C56:C59)</f>
        <v>0</v>
      </c>
      <c r="D55" s="265">
        <f>SUM(D56:D59)</f>
        <v>18</v>
      </c>
      <c r="E55" s="296">
        <f t="shared" si="0"/>
        <v>18</v>
      </c>
      <c r="F55" s="265">
        <f>SUM(F56:F59)</f>
        <v>0</v>
      </c>
      <c r="G55" s="125"/>
      <c r="H55" s="128"/>
      <c r="I55" s="265"/>
      <c r="J55" s="265"/>
      <c r="K55" s="296"/>
      <c r="L55" s="302"/>
      <c r="M55" s="123"/>
      <c r="N55" s="123"/>
      <c r="O55" s="123"/>
      <c r="P55" s="123"/>
    </row>
    <row r="56" spans="1:16" ht="12">
      <c r="A56" s="38" t="s">
        <v>163</v>
      </c>
      <c r="B56" s="34" t="s">
        <v>164</v>
      </c>
      <c r="C56" s="266"/>
      <c r="D56" s="266"/>
      <c r="E56" s="296">
        <f t="shared" si="0"/>
        <v>0</v>
      </c>
      <c r="F56" s="266"/>
      <c r="G56" s="125"/>
      <c r="H56" s="128"/>
      <c r="I56" s="265"/>
      <c r="J56" s="265"/>
      <c r="K56" s="296"/>
      <c r="L56" s="302"/>
      <c r="M56" s="123"/>
      <c r="N56" s="123"/>
      <c r="O56" s="123"/>
      <c r="P56" s="123"/>
    </row>
    <row r="57" spans="1:16" ht="12">
      <c r="A57" s="33" t="s">
        <v>165</v>
      </c>
      <c r="B57" s="34" t="s">
        <v>166</v>
      </c>
      <c r="C57" s="266"/>
      <c r="D57" s="266"/>
      <c r="E57" s="296">
        <f t="shared" si="0"/>
        <v>0</v>
      </c>
      <c r="F57" s="266"/>
      <c r="G57" s="125"/>
      <c r="H57" s="149"/>
      <c r="I57" s="265"/>
      <c r="J57" s="265"/>
      <c r="K57" s="296"/>
      <c r="L57" s="302"/>
      <c r="M57" s="123"/>
      <c r="N57" s="123"/>
      <c r="O57" s="123"/>
      <c r="P57" s="123"/>
    </row>
    <row r="58" spans="1:16" ht="12">
      <c r="A58" s="33" t="s">
        <v>167</v>
      </c>
      <c r="B58" s="34" t="s">
        <v>168</v>
      </c>
      <c r="C58" s="266"/>
      <c r="D58" s="266"/>
      <c r="E58" s="296">
        <f t="shared" si="0"/>
        <v>0</v>
      </c>
      <c r="F58" s="266"/>
      <c r="G58" s="125"/>
      <c r="H58" s="122"/>
      <c r="I58" s="265"/>
      <c r="J58" s="265"/>
      <c r="K58" s="296"/>
      <c r="L58" s="302"/>
      <c r="M58" s="123"/>
      <c r="N58" s="123"/>
      <c r="O58" s="123"/>
      <c r="P58" s="123"/>
    </row>
    <row r="59" spans="1:16" ht="12">
      <c r="A59" s="33" t="s">
        <v>169</v>
      </c>
      <c r="B59" s="34" t="s">
        <v>170</v>
      </c>
      <c r="C59" s="266"/>
      <c r="D59" s="266">
        <v>18</v>
      </c>
      <c r="E59" s="296">
        <f t="shared" si="0"/>
        <v>18</v>
      </c>
      <c r="F59" s="266"/>
      <c r="G59" s="125"/>
      <c r="H59" s="150"/>
      <c r="I59" s="265"/>
      <c r="J59" s="265"/>
      <c r="K59" s="296"/>
      <c r="L59" s="302"/>
      <c r="M59" s="123"/>
      <c r="N59" s="123"/>
      <c r="O59" s="123"/>
      <c r="P59" s="123"/>
    </row>
    <row r="60" spans="1:16" ht="12">
      <c r="A60" s="33" t="s">
        <v>171</v>
      </c>
      <c r="B60" s="34" t="s">
        <v>172</v>
      </c>
      <c r="C60" s="266"/>
      <c r="D60" s="295"/>
      <c r="E60" s="296">
        <f t="shared" si="0"/>
        <v>0</v>
      </c>
      <c r="F60" s="266"/>
      <c r="G60" s="125"/>
      <c r="H60" s="149"/>
      <c r="I60" s="265"/>
      <c r="J60" s="265"/>
      <c r="K60" s="296"/>
      <c r="L60" s="302"/>
      <c r="M60" s="123"/>
      <c r="N60" s="123"/>
      <c r="O60" s="123"/>
      <c r="P60" s="123"/>
    </row>
    <row r="61" spans="1:16" ht="12">
      <c r="A61" s="33" t="s">
        <v>173</v>
      </c>
      <c r="B61" s="34" t="s">
        <v>174</v>
      </c>
      <c r="C61" s="266"/>
      <c r="D61" s="295"/>
      <c r="E61" s="296">
        <f t="shared" si="0"/>
        <v>0</v>
      </c>
      <c r="F61" s="266"/>
      <c r="G61" s="125"/>
      <c r="H61" s="122"/>
      <c r="I61" s="265"/>
      <c r="J61" s="265"/>
      <c r="K61" s="296"/>
      <c r="L61" s="302"/>
      <c r="M61" s="123"/>
      <c r="N61" s="123"/>
      <c r="O61" s="123"/>
      <c r="P61" s="123"/>
    </row>
    <row r="62" spans="1:16" ht="12">
      <c r="A62" s="33" t="s">
        <v>175</v>
      </c>
      <c r="B62" s="34" t="s">
        <v>176</v>
      </c>
      <c r="C62" s="267"/>
      <c r="D62" s="297"/>
      <c r="E62" s="296">
        <f t="shared" si="0"/>
        <v>0</v>
      </c>
      <c r="F62" s="267"/>
      <c r="G62" s="125"/>
      <c r="H62" s="122"/>
      <c r="I62" s="265"/>
      <c r="J62" s="265"/>
      <c r="K62" s="296"/>
      <c r="L62" s="302"/>
      <c r="M62" s="123"/>
      <c r="N62" s="123"/>
      <c r="O62" s="123"/>
      <c r="P62" s="123"/>
    </row>
    <row r="63" spans="1:16" ht="12">
      <c r="A63" s="33" t="s">
        <v>177</v>
      </c>
      <c r="B63" s="34" t="s">
        <v>178</v>
      </c>
      <c r="C63" s="266"/>
      <c r="D63" s="295"/>
      <c r="E63" s="296">
        <f t="shared" si="0"/>
        <v>0</v>
      </c>
      <c r="F63" s="266"/>
      <c r="G63" s="125"/>
      <c r="H63" s="122"/>
      <c r="I63" s="265"/>
      <c r="J63" s="265"/>
      <c r="K63" s="296"/>
      <c r="L63" s="302"/>
      <c r="M63" s="123"/>
      <c r="N63" s="123"/>
      <c r="O63" s="123"/>
      <c r="P63" s="123"/>
    </row>
    <row r="64" spans="1:16" ht="12">
      <c r="A64" s="55" t="s">
        <v>96</v>
      </c>
      <c r="B64" s="34" t="s">
        <v>179</v>
      </c>
      <c r="C64" s="266"/>
      <c r="D64" s="295"/>
      <c r="E64" s="296">
        <f t="shared" si="0"/>
        <v>0</v>
      </c>
      <c r="F64" s="266"/>
      <c r="G64" s="125"/>
      <c r="H64" s="122"/>
      <c r="I64" s="265"/>
      <c r="J64" s="265"/>
      <c r="K64" s="296"/>
      <c r="L64" s="302"/>
      <c r="M64" s="123"/>
      <c r="N64" s="123"/>
      <c r="O64" s="123"/>
      <c r="P64" s="123"/>
    </row>
    <row r="65" spans="1:16" ht="12">
      <c r="A65" s="35" t="s">
        <v>100</v>
      </c>
      <c r="B65" s="97" t="s">
        <v>180</v>
      </c>
      <c r="C65" s="264">
        <f>C55+C60+C61+C63+C64</f>
        <v>0</v>
      </c>
      <c r="D65" s="265">
        <f>D55+D60+D61+D63+D64</f>
        <v>18</v>
      </c>
      <c r="E65" s="296">
        <f t="shared" si="0"/>
        <v>18</v>
      </c>
      <c r="F65" s="265">
        <f>F55+F60+F61+F63+F64</f>
        <v>0</v>
      </c>
      <c r="G65" s="125"/>
      <c r="H65" s="122"/>
      <c r="I65" s="265"/>
      <c r="J65" s="265"/>
      <c r="K65" s="296"/>
      <c r="L65" s="302"/>
      <c r="M65" s="123"/>
      <c r="N65" s="123"/>
      <c r="O65" s="123"/>
      <c r="P65" s="123"/>
    </row>
    <row r="66" spans="1:12" ht="12">
      <c r="A66" s="57" t="s">
        <v>181</v>
      </c>
      <c r="B66" s="32"/>
      <c r="C66" s="264"/>
      <c r="D66" s="264"/>
      <c r="E66" s="299"/>
      <c r="F66" s="300"/>
      <c r="G66" s="35"/>
      <c r="H66" s="34"/>
      <c r="I66" s="264"/>
      <c r="J66" s="264"/>
      <c r="K66" s="299"/>
      <c r="L66" s="301"/>
    </row>
    <row r="67" spans="1:16" ht="12">
      <c r="A67" s="55" t="s">
        <v>182</v>
      </c>
      <c r="B67" s="34" t="s">
        <v>183</v>
      </c>
      <c r="C67" s="266"/>
      <c r="D67" s="266">
        <v>8</v>
      </c>
      <c r="E67" s="296">
        <f t="shared" si="0"/>
        <v>8</v>
      </c>
      <c r="F67" s="266"/>
      <c r="G67" s="121"/>
      <c r="H67" s="122"/>
      <c r="I67" s="265"/>
      <c r="J67" s="265"/>
      <c r="K67" s="296"/>
      <c r="L67" s="302"/>
      <c r="M67" s="123"/>
      <c r="N67" s="123"/>
      <c r="O67" s="123"/>
      <c r="P67" s="123"/>
    </row>
    <row r="68" spans="1:16" ht="12">
      <c r="A68" s="55" t="s">
        <v>184</v>
      </c>
      <c r="B68" s="34" t="s">
        <v>185</v>
      </c>
      <c r="C68" s="266"/>
      <c r="D68" s="266">
        <v>752</v>
      </c>
      <c r="E68" s="296">
        <f t="shared" si="0"/>
        <v>752</v>
      </c>
      <c r="F68" s="266"/>
      <c r="G68" s="151"/>
      <c r="H68" s="122"/>
      <c r="I68" s="265"/>
      <c r="J68" s="265"/>
      <c r="K68" s="296"/>
      <c r="L68" s="302"/>
      <c r="M68" s="123"/>
      <c r="N68" s="123"/>
      <c r="O68" s="123"/>
      <c r="P68" s="123"/>
    </row>
    <row r="69" spans="1:16" ht="12">
      <c r="A69" s="35" t="s">
        <v>63</v>
      </c>
      <c r="B69" s="39" t="s">
        <v>186</v>
      </c>
      <c r="C69" s="261">
        <f>C68+C67</f>
        <v>0</v>
      </c>
      <c r="D69" s="262">
        <f>D68+D67</f>
        <v>760</v>
      </c>
      <c r="E69" s="296">
        <f t="shared" si="0"/>
        <v>760</v>
      </c>
      <c r="F69" s="262">
        <f>F68+F67</f>
        <v>0</v>
      </c>
      <c r="G69" s="121"/>
      <c r="H69" s="122"/>
      <c r="I69" s="265"/>
      <c r="J69" s="265"/>
      <c r="K69" s="296"/>
      <c r="L69" s="302"/>
      <c r="M69" s="123"/>
      <c r="N69" s="123"/>
      <c r="O69" s="123"/>
      <c r="P69" s="123"/>
    </row>
    <row r="70" spans="1:16" ht="24">
      <c r="A70" s="37" t="s">
        <v>187</v>
      </c>
      <c r="B70" s="56" t="s">
        <v>188</v>
      </c>
      <c r="C70" s="264">
        <f>C69+C65+C53+C44</f>
        <v>0</v>
      </c>
      <c r="D70" s="265">
        <f>D69+D65+D53+D44</f>
        <v>794</v>
      </c>
      <c r="E70" s="296">
        <f t="shared" si="0"/>
        <v>794</v>
      </c>
      <c r="F70" s="265">
        <f>F69+F65+F53+F44</f>
        <v>0</v>
      </c>
      <c r="G70" s="121"/>
      <c r="H70" s="127"/>
      <c r="I70" s="265"/>
      <c r="J70" s="265"/>
      <c r="K70" s="296"/>
      <c r="L70" s="302"/>
      <c r="M70" s="123"/>
      <c r="N70" s="123"/>
      <c r="O70" s="123"/>
      <c r="P70" s="123"/>
    </row>
    <row r="71" spans="1:22" ht="24">
      <c r="A71" s="70" t="s">
        <v>189</v>
      </c>
      <c r="B71" s="56" t="s">
        <v>190</v>
      </c>
      <c r="C71" s="259">
        <f>C70+C36</f>
        <v>0</v>
      </c>
      <c r="D71" s="260">
        <f>D70+D36</f>
        <v>1318</v>
      </c>
      <c r="E71" s="296">
        <f t="shared" si="0"/>
        <v>1318</v>
      </c>
      <c r="F71" s="260">
        <f>F70+F36</f>
        <v>0</v>
      </c>
      <c r="G71" s="129" t="s">
        <v>191</v>
      </c>
      <c r="H71" s="128" t="s">
        <v>192</v>
      </c>
      <c r="I71" s="265">
        <f>I52+I26</f>
        <v>0</v>
      </c>
      <c r="J71" s="265">
        <f>J52+J26</f>
        <v>1318</v>
      </c>
      <c r="K71" s="265">
        <f>K52+K26</f>
        <v>1318</v>
      </c>
      <c r="L71" s="265">
        <f>L52+L26</f>
        <v>0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8"/>
      <c r="C72" s="108"/>
      <c r="D72" s="109"/>
      <c r="E72" s="109"/>
      <c r="F72" s="110"/>
      <c r="G72" s="48"/>
      <c r="H72" s="98"/>
      <c r="I72" s="49"/>
      <c r="J72" s="49"/>
      <c r="K72" s="109"/>
      <c r="L72" s="50"/>
    </row>
    <row r="73" spans="1:12" ht="12">
      <c r="A73" s="287" t="s">
        <v>486</v>
      </c>
      <c r="B73" s="98"/>
      <c r="C73" s="108"/>
      <c r="D73" s="109"/>
      <c r="E73" s="109"/>
      <c r="F73" s="110"/>
      <c r="G73" s="48"/>
      <c r="H73" s="98"/>
      <c r="I73" s="49"/>
      <c r="J73" s="49"/>
      <c r="K73" s="109"/>
      <c r="L73" s="50"/>
    </row>
    <row r="74" spans="1:12" ht="12">
      <c r="A74" s="287"/>
      <c r="B74" s="98"/>
      <c r="C74" s="108"/>
      <c r="D74" s="109"/>
      <c r="E74" s="109"/>
      <c r="F74" s="110"/>
      <c r="G74" s="48"/>
      <c r="H74" s="98"/>
      <c r="I74" s="49"/>
      <c r="J74" s="49"/>
      <c r="K74" s="109"/>
      <c r="L74" s="50"/>
    </row>
    <row r="75" spans="1:12" ht="12">
      <c r="A75" s="269" t="s">
        <v>506</v>
      </c>
      <c r="B75" s="270"/>
      <c r="C75" s="271"/>
      <c r="D75" s="272" t="s">
        <v>193</v>
      </c>
      <c r="E75" s="112" t="s">
        <v>501</v>
      </c>
      <c r="F75" s="112"/>
      <c r="G75" s="273" t="s">
        <v>194</v>
      </c>
      <c r="H75" s="274"/>
      <c r="I75" s="26" t="s">
        <v>502</v>
      </c>
      <c r="J75" s="26"/>
      <c r="K75" s="272"/>
      <c r="L75" s="26"/>
    </row>
    <row r="76" spans="1:12" ht="12">
      <c r="A76" s="269"/>
      <c r="B76" s="270"/>
      <c r="C76" s="271"/>
      <c r="D76" s="272"/>
      <c r="E76" s="272"/>
      <c r="F76" s="112"/>
      <c r="G76" s="273"/>
      <c r="H76" s="274"/>
      <c r="I76" s="26"/>
      <c r="J76" s="26"/>
      <c r="K76" s="272"/>
      <c r="L76" s="26"/>
    </row>
    <row r="77" spans="1:12" ht="12">
      <c r="A77" s="269"/>
      <c r="B77" s="270"/>
      <c r="C77" s="271"/>
      <c r="D77" s="272"/>
      <c r="E77" s="272"/>
      <c r="F77" s="112"/>
      <c r="G77" s="273"/>
      <c r="H77" s="274"/>
      <c r="I77" s="26"/>
      <c r="J77" s="26"/>
      <c r="K77" s="272"/>
      <c r="L77" s="26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0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0"/>
    </row>
    <row r="82" spans="2:11" ht="12">
      <c r="B82" s="93"/>
      <c r="C82" s="113"/>
      <c r="D82" s="113"/>
      <c r="E82" s="113"/>
      <c r="F82" s="113"/>
      <c r="H82" s="92"/>
      <c r="K82" s="113"/>
    </row>
    <row r="83" spans="2:11" ht="12">
      <c r="B83" s="98"/>
      <c r="C83" s="113"/>
      <c r="D83" s="113"/>
      <c r="E83" s="113"/>
      <c r="F83" s="113"/>
      <c r="H83" s="92"/>
      <c r="K83" s="113"/>
    </row>
    <row r="84" spans="2:11" ht="12">
      <c r="B84" s="98"/>
      <c r="C84" s="113"/>
      <c r="D84" s="113"/>
      <c r="E84" s="113"/>
      <c r="F84" s="113"/>
      <c r="H84" s="94"/>
      <c r="K84" s="113"/>
    </row>
    <row r="85" spans="2:11" ht="12">
      <c r="B85" s="98"/>
      <c r="C85" s="113"/>
      <c r="D85" s="113"/>
      <c r="E85" s="113"/>
      <c r="F85" s="113"/>
      <c r="H85" s="100"/>
      <c r="K85" s="113"/>
    </row>
    <row r="86" spans="2:11" ht="12">
      <c r="B86" s="98"/>
      <c r="C86" s="113"/>
      <c r="D86" s="113"/>
      <c r="E86" s="113"/>
      <c r="F86" s="113"/>
      <c r="H86" s="92"/>
      <c r="K86" s="113"/>
    </row>
    <row r="87" spans="2:11" ht="12">
      <c r="B87" s="98"/>
      <c r="C87" s="113"/>
      <c r="D87" s="113"/>
      <c r="E87" s="113"/>
      <c r="F87" s="113"/>
      <c r="H87" s="92"/>
      <c r="K87" s="113"/>
    </row>
    <row r="88" spans="2:11" ht="12">
      <c r="B88" s="98"/>
      <c r="C88" s="113"/>
      <c r="D88" s="113"/>
      <c r="E88" s="113"/>
      <c r="F88" s="113"/>
      <c r="H88" s="92"/>
      <c r="K88" s="113"/>
    </row>
    <row r="89" spans="2:11" ht="12">
      <c r="B89" s="98"/>
      <c r="C89" s="113"/>
      <c r="D89" s="113"/>
      <c r="E89" s="113"/>
      <c r="F89" s="113"/>
      <c r="H89" s="94"/>
      <c r="K89" s="113"/>
    </row>
    <row r="90" spans="2:11" ht="12">
      <c r="B90" s="99"/>
      <c r="C90" s="113"/>
      <c r="D90" s="113"/>
      <c r="E90" s="113"/>
      <c r="F90" s="113"/>
      <c r="H90" s="100"/>
      <c r="K90" s="113"/>
    </row>
    <row r="91" spans="2:11" ht="12">
      <c r="B91" s="98"/>
      <c r="C91" s="113"/>
      <c r="D91" s="113"/>
      <c r="E91" s="113"/>
      <c r="F91" s="113"/>
      <c r="H91" s="101"/>
      <c r="K91" s="113"/>
    </row>
    <row r="92" spans="2:11" ht="12">
      <c r="B92" s="98"/>
      <c r="C92" s="113"/>
      <c r="D92" s="113"/>
      <c r="E92" s="113"/>
      <c r="F92" s="113"/>
      <c r="H92" s="101"/>
      <c r="K92" s="113"/>
    </row>
    <row r="93" spans="2:11" ht="12">
      <c r="B93" s="98"/>
      <c r="C93" s="113"/>
      <c r="D93" s="113"/>
      <c r="E93" s="113"/>
      <c r="F93" s="113"/>
      <c r="H93" s="101"/>
      <c r="K93" s="113"/>
    </row>
    <row r="94" spans="2:11" ht="12">
      <c r="B94" s="98"/>
      <c r="C94" s="113"/>
      <c r="D94" s="113"/>
      <c r="E94" s="113"/>
      <c r="F94" s="113"/>
      <c r="H94" s="101"/>
      <c r="K94" s="113"/>
    </row>
    <row r="95" spans="2:11" ht="12">
      <c r="B95" s="98"/>
      <c r="C95" s="113"/>
      <c r="D95" s="113"/>
      <c r="E95" s="113"/>
      <c r="F95" s="113"/>
      <c r="H95" s="101"/>
      <c r="K95" s="113"/>
    </row>
    <row r="96" spans="2:11" ht="12">
      <c r="B96" s="99"/>
      <c r="C96" s="113"/>
      <c r="D96" s="113"/>
      <c r="E96" s="113"/>
      <c r="F96" s="113"/>
      <c r="H96" s="101"/>
      <c r="K96" s="113"/>
    </row>
    <row r="97" spans="2:11" ht="12">
      <c r="B97" s="99"/>
      <c r="C97" s="113"/>
      <c r="D97" s="113"/>
      <c r="E97" s="113"/>
      <c r="F97" s="113"/>
      <c r="H97" s="92"/>
      <c r="K97" s="113"/>
    </row>
    <row r="98" spans="2:11" ht="12">
      <c r="B98" s="92"/>
      <c r="C98" s="113"/>
      <c r="D98" s="113"/>
      <c r="E98" s="113"/>
      <c r="F98" s="113"/>
      <c r="H98" s="101"/>
      <c r="K98" s="113"/>
    </row>
    <row r="99" spans="2:11" ht="12">
      <c r="B99" s="92"/>
      <c r="C99" s="113"/>
      <c r="D99" s="113"/>
      <c r="E99" s="113"/>
      <c r="F99" s="113"/>
      <c r="H99" s="101"/>
      <c r="K99" s="113"/>
    </row>
    <row r="100" spans="2:11" ht="12">
      <c r="B100" s="94"/>
      <c r="C100" s="113"/>
      <c r="D100" s="113"/>
      <c r="E100" s="113"/>
      <c r="F100" s="113"/>
      <c r="H100" s="101"/>
      <c r="K100" s="113"/>
    </row>
    <row r="101" spans="2:11" ht="12">
      <c r="B101" s="101"/>
      <c r="C101" s="113"/>
      <c r="D101" s="113"/>
      <c r="E101" s="113"/>
      <c r="F101" s="113"/>
      <c r="H101" s="101"/>
      <c r="K101" s="113"/>
    </row>
    <row r="102" spans="2:11" ht="12">
      <c r="B102" s="101"/>
      <c r="C102" s="113"/>
      <c r="D102" s="113"/>
      <c r="E102" s="113"/>
      <c r="F102" s="113"/>
      <c r="H102" s="101"/>
      <c r="K102" s="113"/>
    </row>
    <row r="103" spans="2:11" ht="12">
      <c r="B103" s="101"/>
      <c r="C103" s="113"/>
      <c r="D103" s="113"/>
      <c r="E103" s="113"/>
      <c r="F103" s="113"/>
      <c r="H103" s="101"/>
      <c r="K103" s="113"/>
    </row>
    <row r="104" spans="2:11" ht="12">
      <c r="B104" s="101"/>
      <c r="C104" s="113"/>
      <c r="D104" s="113"/>
      <c r="E104" s="113"/>
      <c r="F104" s="113"/>
      <c r="H104" s="101"/>
      <c r="K104" s="113"/>
    </row>
    <row r="105" spans="2:11" ht="12">
      <c r="B105" s="101"/>
      <c r="C105" s="113"/>
      <c r="D105" s="113"/>
      <c r="E105" s="113"/>
      <c r="F105" s="113"/>
      <c r="K105" s="113"/>
    </row>
    <row r="106" spans="2:11" ht="12">
      <c r="B106" s="101"/>
      <c r="C106" s="113"/>
      <c r="D106" s="113"/>
      <c r="E106" s="113"/>
      <c r="F106" s="113"/>
      <c r="K106" s="113"/>
    </row>
    <row r="107" spans="2:11" ht="12">
      <c r="B107" s="101"/>
      <c r="C107" s="113"/>
      <c r="D107" s="113"/>
      <c r="E107" s="113"/>
      <c r="F107" s="113"/>
      <c r="K107" s="113"/>
    </row>
    <row r="108" spans="2:11" ht="12">
      <c r="B108" s="101"/>
      <c r="C108" s="113"/>
      <c r="D108" s="113"/>
      <c r="E108" s="113"/>
      <c r="F108" s="113"/>
      <c r="K108" s="113"/>
    </row>
    <row r="109" spans="2:11" ht="12">
      <c r="B109" s="101"/>
      <c r="C109" s="113"/>
      <c r="D109" s="113"/>
      <c r="E109" s="113"/>
      <c r="F109" s="113"/>
      <c r="K109" s="113"/>
    </row>
    <row r="110" spans="2:11" ht="12">
      <c r="B110" s="101"/>
      <c r="C110" s="113"/>
      <c r="D110" s="113"/>
      <c r="E110" s="113"/>
      <c r="F110" s="113"/>
      <c r="K110" s="113"/>
    </row>
    <row r="111" spans="2:11" ht="12">
      <c r="B111" s="101"/>
      <c r="C111" s="113"/>
      <c r="D111" s="113"/>
      <c r="E111" s="113"/>
      <c r="F111" s="113"/>
      <c r="K111" s="113"/>
    </row>
    <row r="112" spans="2:11" ht="12">
      <c r="B112" s="101"/>
      <c r="C112" s="113"/>
      <c r="D112" s="113"/>
      <c r="E112" s="113"/>
      <c r="F112" s="113"/>
      <c r="K112" s="113"/>
    </row>
    <row r="113" spans="2:11" ht="12">
      <c r="B113" s="101"/>
      <c r="C113" s="113"/>
      <c r="D113" s="113"/>
      <c r="E113" s="113"/>
      <c r="F113" s="113"/>
      <c r="K113" s="113"/>
    </row>
    <row r="114" spans="2:11" ht="12">
      <c r="B114" s="101"/>
      <c r="C114" s="113"/>
      <c r="D114" s="113"/>
      <c r="E114" s="113"/>
      <c r="F114" s="113"/>
      <c r="K114" s="113"/>
    </row>
    <row r="115" spans="2:11" ht="12">
      <c r="B115" s="101"/>
      <c r="C115" s="113"/>
      <c r="D115" s="113"/>
      <c r="E115" s="113"/>
      <c r="F115" s="113"/>
      <c r="K115" s="113"/>
    </row>
    <row r="116" spans="2:11" ht="12">
      <c r="B116" s="101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50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C15" sqref="C15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0" t="s">
        <v>195</v>
      </c>
      <c r="B1" s="170"/>
      <c r="C1" s="171"/>
      <c r="D1" s="171"/>
      <c r="E1" s="172"/>
      <c r="F1" s="172"/>
      <c r="G1" s="152"/>
      <c r="H1" s="152"/>
    </row>
    <row r="2" spans="1:8" ht="12.75">
      <c r="A2" s="170"/>
      <c r="B2" s="170"/>
      <c r="C2" s="171"/>
      <c r="D2" s="171"/>
      <c r="E2" s="172"/>
      <c r="F2" s="172"/>
      <c r="G2" s="152"/>
      <c r="H2" s="152"/>
    </row>
    <row r="3" spans="1:8" ht="15">
      <c r="A3" s="4" t="s">
        <v>1</v>
      </c>
      <c r="B3" s="4"/>
      <c r="C3" s="5"/>
      <c r="D3" s="27" t="s">
        <v>500</v>
      </c>
      <c r="E3" s="2"/>
      <c r="F3" s="118" t="s">
        <v>2</v>
      </c>
      <c r="G3" s="152"/>
      <c r="H3" s="25">
        <v>121640360</v>
      </c>
    </row>
    <row r="4" spans="1:8" ht="15">
      <c r="A4" s="4" t="s">
        <v>3</v>
      </c>
      <c r="B4" s="4"/>
      <c r="C4" s="117" t="str">
        <f>'справка №1-БАЛАНС'!F4</f>
        <v>30.09.2012</v>
      </c>
      <c r="D4" s="152"/>
      <c r="E4" s="14"/>
      <c r="F4" s="119" t="s">
        <v>4</v>
      </c>
      <c r="G4" s="152"/>
      <c r="H4" s="25"/>
    </row>
    <row r="5" spans="1:8" ht="12.75">
      <c r="A5" s="4"/>
      <c r="B5" s="4"/>
      <c r="E5" s="14"/>
      <c r="F5" s="14"/>
      <c r="H5" s="14" t="s">
        <v>196</v>
      </c>
    </row>
    <row r="6" spans="1:8" ht="25.5">
      <c r="A6" s="84" t="s">
        <v>197</v>
      </c>
      <c r="B6" s="42" t="s">
        <v>198</v>
      </c>
      <c r="C6" s="67" t="s">
        <v>9</v>
      </c>
      <c r="D6" s="42" t="s">
        <v>199</v>
      </c>
      <c r="E6" s="84" t="s">
        <v>200</v>
      </c>
      <c r="F6" s="42" t="s">
        <v>198</v>
      </c>
      <c r="G6" s="67" t="s">
        <v>9</v>
      </c>
      <c r="H6" s="42" t="s">
        <v>199</v>
      </c>
    </row>
    <row r="7" spans="1:8" ht="12.75">
      <c r="A7" s="59" t="s">
        <v>16</v>
      </c>
      <c r="B7" s="68" t="s">
        <v>17</v>
      </c>
      <c r="C7" s="60">
        <v>1</v>
      </c>
      <c r="D7" s="60">
        <v>2</v>
      </c>
      <c r="E7" s="59" t="s">
        <v>16</v>
      </c>
      <c r="F7" s="68" t="s">
        <v>17</v>
      </c>
      <c r="G7" s="60">
        <v>1</v>
      </c>
      <c r="H7" s="60">
        <v>2</v>
      </c>
    </row>
    <row r="8" spans="1:8" ht="12.75">
      <c r="A8" s="61" t="s">
        <v>201</v>
      </c>
      <c r="B8" s="61"/>
      <c r="C8" s="268"/>
      <c r="D8" s="268"/>
      <c r="E8" s="8" t="s">
        <v>202</v>
      </c>
      <c r="F8" s="8"/>
      <c r="G8" s="62"/>
      <c r="H8" s="62"/>
    </row>
    <row r="9" spans="1:18" ht="12.75">
      <c r="A9" s="63" t="s">
        <v>203</v>
      </c>
      <c r="B9" s="44" t="s">
        <v>204</v>
      </c>
      <c r="C9" s="156"/>
      <c r="D9" s="156"/>
      <c r="E9" s="6" t="s">
        <v>205</v>
      </c>
      <c r="F9" s="40" t="s">
        <v>206</v>
      </c>
      <c r="G9" s="21">
        <f>SUM(G10:G12)</f>
        <v>0</v>
      </c>
      <c r="H9" s="158">
        <f>SUM(H10:H12)</f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8" ht="12.75">
      <c r="A10" s="63" t="s">
        <v>207</v>
      </c>
      <c r="B10" s="44" t="s">
        <v>208</v>
      </c>
      <c r="C10" s="156">
        <v>31</v>
      </c>
      <c r="D10" s="156"/>
      <c r="E10" s="6" t="s">
        <v>209</v>
      </c>
      <c r="F10" s="40" t="s">
        <v>210</v>
      </c>
      <c r="G10" s="156"/>
      <c r="H10" s="156"/>
    </row>
    <row r="11" spans="1:8" ht="12.75">
      <c r="A11" s="63" t="s">
        <v>211</v>
      </c>
      <c r="B11" s="44" t="s">
        <v>212</v>
      </c>
      <c r="C11" s="156">
        <v>34</v>
      </c>
      <c r="D11" s="156"/>
      <c r="E11" s="6" t="s">
        <v>213</v>
      </c>
      <c r="F11" s="40" t="s">
        <v>214</v>
      </c>
      <c r="G11" s="156"/>
      <c r="H11" s="156"/>
    </row>
    <row r="12" spans="1:8" ht="12.75">
      <c r="A12" s="63" t="s">
        <v>215</v>
      </c>
      <c r="B12" s="44" t="s">
        <v>216</v>
      </c>
      <c r="C12" s="156"/>
      <c r="D12" s="156"/>
      <c r="E12" s="6" t="s">
        <v>397</v>
      </c>
      <c r="F12" s="40" t="s">
        <v>217</v>
      </c>
      <c r="G12" s="156"/>
      <c r="H12" s="156"/>
    </row>
    <row r="13" spans="1:8" ht="25.5">
      <c r="A13" s="63" t="s">
        <v>218</v>
      </c>
      <c r="B13" s="44" t="s">
        <v>219</v>
      </c>
      <c r="C13" s="156"/>
      <c r="D13" s="156"/>
      <c r="E13" s="6" t="s">
        <v>220</v>
      </c>
      <c r="F13" s="40" t="s">
        <v>221</v>
      </c>
      <c r="G13" s="156">
        <v>12</v>
      </c>
      <c r="H13" s="156"/>
    </row>
    <row r="14" spans="1:8" ht="12.75">
      <c r="A14" s="63" t="s">
        <v>222</v>
      </c>
      <c r="B14" s="44" t="s">
        <v>223</v>
      </c>
      <c r="C14" s="156"/>
      <c r="D14" s="156"/>
      <c r="E14" s="6" t="s">
        <v>224</v>
      </c>
      <c r="F14" s="40" t="s">
        <v>225</v>
      </c>
      <c r="G14" s="156"/>
      <c r="H14" s="156"/>
    </row>
    <row r="15" spans="1:8" ht="12.75">
      <c r="A15" s="63" t="s">
        <v>226</v>
      </c>
      <c r="B15" s="44" t="s">
        <v>227</v>
      </c>
      <c r="C15" s="156">
        <v>3</v>
      </c>
      <c r="D15" s="156"/>
      <c r="E15" s="64" t="s">
        <v>228</v>
      </c>
      <c r="F15" s="43" t="s">
        <v>229</v>
      </c>
      <c r="G15" s="157"/>
      <c r="H15" s="157"/>
    </row>
    <row r="16" spans="1:8" ht="12.75">
      <c r="A16" s="64" t="s">
        <v>230</v>
      </c>
      <c r="B16" s="44" t="s">
        <v>231</v>
      </c>
      <c r="C16" s="157"/>
      <c r="D16" s="157"/>
      <c r="E16" s="6" t="s">
        <v>232</v>
      </c>
      <c r="F16" s="43" t="s">
        <v>233</v>
      </c>
      <c r="G16" s="156"/>
      <c r="H16" s="156"/>
    </row>
    <row r="17" spans="1:18" ht="13.5">
      <c r="A17" s="6" t="s">
        <v>234</v>
      </c>
      <c r="B17" s="43" t="s">
        <v>235</v>
      </c>
      <c r="C17" s="156"/>
      <c r="D17" s="156"/>
      <c r="E17" s="22" t="s">
        <v>236</v>
      </c>
      <c r="F17" s="41" t="s">
        <v>237</v>
      </c>
      <c r="G17" s="21">
        <f>+G16+G14+G13+G9</f>
        <v>12</v>
      </c>
      <c r="H17" s="21">
        <f>+H16+H14+H13+H9</f>
        <v>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4" ht="13.5">
      <c r="A18" s="22" t="s">
        <v>238</v>
      </c>
      <c r="B18" s="71" t="s">
        <v>239</v>
      </c>
      <c r="C18" s="21">
        <f>SUM(C9:C15)+C17</f>
        <v>68</v>
      </c>
      <c r="D18" s="21">
        <f>SUM(D9:D15)+D17</f>
        <v>0</v>
      </c>
      <c r="E18" s="159"/>
      <c r="F18" s="160"/>
      <c r="G18" s="169"/>
      <c r="H18" s="169"/>
      <c r="I18" s="161"/>
      <c r="J18" s="161"/>
      <c r="K18" s="161"/>
      <c r="L18" s="161"/>
      <c r="M18" s="161"/>
      <c r="N18" s="161"/>
    </row>
    <row r="19" spans="1:18" ht="13.5">
      <c r="A19" s="23" t="s">
        <v>240</v>
      </c>
      <c r="B19" s="41" t="s">
        <v>241</v>
      </c>
      <c r="C19" s="130">
        <f>+IF((G17-C18)&lt;0,0,(G17-C18))</f>
        <v>0</v>
      </c>
      <c r="D19" s="130">
        <f>+IF((H17-D18)&lt;0,0,(H17-D18))</f>
        <v>0</v>
      </c>
      <c r="E19" s="163" t="s">
        <v>242</v>
      </c>
      <c r="F19" s="164" t="s">
        <v>243</v>
      </c>
      <c r="G19" s="158">
        <f>+IF((C18-G17)&lt;0,0,(C18-G17))</f>
        <v>56</v>
      </c>
      <c r="H19" s="158">
        <f>+IF((D18-H17)&lt;0,0,(D18-H17))</f>
        <v>0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3.5">
      <c r="A20" s="23" t="s">
        <v>244</v>
      </c>
      <c r="B20" s="71" t="s">
        <v>245</v>
      </c>
      <c r="C20" s="156"/>
      <c r="D20" s="156"/>
      <c r="E20" s="23" t="s">
        <v>246</v>
      </c>
      <c r="F20" s="58" t="s">
        <v>247</v>
      </c>
      <c r="G20" s="21">
        <f>IF((C19=0),(G19+C20),IF((C19-C20)&lt;0,C20-C19,0))</f>
        <v>56</v>
      </c>
      <c r="H20" s="21">
        <f>IF((D19=0),(H19+D20),IF((D19-D20)&lt;0,D20-D19,0))</f>
        <v>0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4" ht="13.5">
      <c r="A21" s="23" t="s">
        <v>248</v>
      </c>
      <c r="B21" s="72" t="s">
        <v>249</v>
      </c>
      <c r="C21" s="139">
        <f>IF((C19-C20&gt;0),(C19-C20),0)</f>
        <v>0</v>
      </c>
      <c r="D21" s="139">
        <f>IF((D19-D20&gt;0),(D19-D20),0)</f>
        <v>0</v>
      </c>
      <c r="E21" s="163"/>
      <c r="F21" s="164"/>
      <c r="G21" s="169"/>
      <c r="H21" s="169"/>
      <c r="I21" s="161"/>
      <c r="J21" s="161"/>
      <c r="K21" s="161"/>
      <c r="L21" s="161"/>
      <c r="M21" s="161"/>
      <c r="N21" s="161"/>
    </row>
    <row r="22" spans="1:8" ht="13.5">
      <c r="A22" s="23"/>
      <c r="B22" s="41"/>
      <c r="C22" s="165"/>
      <c r="D22" s="165"/>
      <c r="E22" s="23"/>
      <c r="F22" s="42"/>
      <c r="G22" s="165"/>
      <c r="H22" s="165"/>
    </row>
    <row r="23" spans="1:8" ht="12.75">
      <c r="A23" s="8" t="s">
        <v>250</v>
      </c>
      <c r="B23" s="42"/>
      <c r="C23" s="165"/>
      <c r="D23" s="165"/>
      <c r="E23" s="8" t="s">
        <v>251</v>
      </c>
      <c r="F23" s="7"/>
      <c r="G23" s="165"/>
      <c r="H23" s="165"/>
    </row>
    <row r="24" spans="1:18" ht="12.75">
      <c r="A24" s="6" t="s">
        <v>252</v>
      </c>
      <c r="B24" s="44" t="s">
        <v>253</v>
      </c>
      <c r="C24" s="156"/>
      <c r="D24" s="156"/>
      <c r="E24" s="6" t="s">
        <v>205</v>
      </c>
      <c r="F24" s="40"/>
      <c r="G24" s="21">
        <f>SUM(G25:G27)</f>
        <v>0</v>
      </c>
      <c r="H24" s="21">
        <f>SUM(H25:H27)</f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8" ht="12.75">
      <c r="A25" s="6" t="s">
        <v>254</v>
      </c>
      <c r="B25" s="74" t="s">
        <v>255</v>
      </c>
      <c r="C25" s="156"/>
      <c r="D25" s="156"/>
      <c r="E25" s="6" t="s">
        <v>256</v>
      </c>
      <c r="F25" s="40" t="s">
        <v>257</v>
      </c>
      <c r="G25" s="156"/>
      <c r="H25" s="156"/>
    </row>
    <row r="26" spans="1:8" ht="12.75">
      <c r="A26" s="6" t="s">
        <v>258</v>
      </c>
      <c r="B26" s="40" t="s">
        <v>212</v>
      </c>
      <c r="C26" s="156"/>
      <c r="D26" s="156"/>
      <c r="E26" s="6" t="s">
        <v>259</v>
      </c>
      <c r="F26" s="40" t="s">
        <v>260</v>
      </c>
      <c r="G26" s="156"/>
      <c r="H26" s="156"/>
    </row>
    <row r="27" spans="1:8" ht="12.75">
      <c r="A27" s="6" t="s">
        <v>261</v>
      </c>
      <c r="B27" s="40" t="s">
        <v>262</v>
      </c>
      <c r="C27" s="156"/>
      <c r="D27" s="156"/>
      <c r="E27" s="6" t="s">
        <v>263</v>
      </c>
      <c r="F27" s="40" t="s">
        <v>264</v>
      </c>
      <c r="G27" s="156"/>
      <c r="H27" s="156"/>
    </row>
    <row r="28" spans="1:8" ht="12.75">
      <c r="A28" s="6" t="s">
        <v>265</v>
      </c>
      <c r="B28" s="40" t="s">
        <v>227</v>
      </c>
      <c r="C28" s="156"/>
      <c r="D28" s="156"/>
      <c r="E28" s="6" t="s">
        <v>266</v>
      </c>
      <c r="F28" s="40" t="s">
        <v>267</v>
      </c>
      <c r="G28" s="156"/>
      <c r="H28" s="156"/>
    </row>
    <row r="29" spans="1:8" ht="12.75">
      <c r="A29" s="6" t="s">
        <v>268</v>
      </c>
      <c r="B29" s="40" t="s">
        <v>216</v>
      </c>
      <c r="C29" s="157"/>
      <c r="D29" s="157"/>
      <c r="E29" s="6" t="s">
        <v>269</v>
      </c>
      <c r="F29" s="40" t="s">
        <v>270</v>
      </c>
      <c r="G29" s="157"/>
      <c r="H29" s="157"/>
    </row>
    <row r="30" spans="1:8" ht="12.75">
      <c r="A30" s="65" t="s">
        <v>271</v>
      </c>
      <c r="B30" s="40" t="s">
        <v>219</v>
      </c>
      <c r="C30" s="156"/>
      <c r="D30" s="156"/>
      <c r="E30" s="6" t="s">
        <v>272</v>
      </c>
      <c r="F30" s="40" t="s">
        <v>273</v>
      </c>
      <c r="G30" s="156"/>
      <c r="H30" s="156"/>
    </row>
    <row r="31" spans="1:18" ht="15.75" customHeight="1">
      <c r="A31" s="6" t="s">
        <v>274</v>
      </c>
      <c r="B31" s="40" t="s">
        <v>223</v>
      </c>
      <c r="C31" s="156"/>
      <c r="D31" s="156"/>
      <c r="E31" s="22" t="s">
        <v>275</v>
      </c>
      <c r="F31" s="73" t="s">
        <v>237</v>
      </c>
      <c r="G31" s="138">
        <f>+G24+G28+G30</f>
        <v>0</v>
      </c>
      <c r="H31" s="138">
        <f>+H24+H28+H30</f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4" ht="13.5">
      <c r="A32" s="22" t="s">
        <v>276</v>
      </c>
      <c r="B32" s="73" t="s">
        <v>239</v>
      </c>
      <c r="C32" s="21">
        <f>SUM(C24:C28)+C30+C31</f>
        <v>0</v>
      </c>
      <c r="D32" s="21">
        <f>SUM(D24:D28)+D30+D31</f>
        <v>0</v>
      </c>
      <c r="E32" s="159"/>
      <c r="F32" s="166"/>
      <c r="G32" s="169"/>
      <c r="H32" s="169"/>
      <c r="I32" s="161"/>
      <c r="J32" s="161"/>
      <c r="K32" s="161"/>
      <c r="L32" s="161"/>
      <c r="M32" s="161"/>
      <c r="N32" s="161"/>
    </row>
    <row r="33" spans="1:18" ht="13.5">
      <c r="A33" s="23" t="s">
        <v>277</v>
      </c>
      <c r="B33" s="42" t="s">
        <v>241</v>
      </c>
      <c r="C33" s="130">
        <f>+IF((G31-C32)&lt;0,0,(G31-C32))</f>
        <v>0</v>
      </c>
      <c r="D33" s="130">
        <f>+IF((H31-D32)&lt;0,0,(H31-D32))</f>
        <v>0</v>
      </c>
      <c r="E33" s="163" t="s">
        <v>278</v>
      </c>
      <c r="F33" s="160" t="s">
        <v>243</v>
      </c>
      <c r="G33" s="162">
        <f>+IF((C32-G31)&lt;0,0,(C32-G31))</f>
        <v>0</v>
      </c>
      <c r="H33" s="162">
        <f>+IF((D32-H31)&lt;0,0,(D32-H31))</f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8" ht="13.5">
      <c r="A34" s="23" t="s">
        <v>279</v>
      </c>
      <c r="B34" s="41" t="s">
        <v>245</v>
      </c>
      <c r="C34" s="156"/>
      <c r="D34" s="156"/>
      <c r="E34" s="23"/>
      <c r="F34" s="42"/>
      <c r="G34" s="165"/>
      <c r="H34" s="165"/>
    </row>
    <row r="35" spans="1:18" ht="12.75">
      <c r="A35" s="23" t="s">
        <v>280</v>
      </c>
      <c r="B35" s="58" t="s">
        <v>249</v>
      </c>
      <c r="C35" s="139">
        <f>IF((C33-C34&gt;0),(C33-C34),0)</f>
        <v>0</v>
      </c>
      <c r="D35" s="139">
        <f>IF((D33-D34&gt;0),(D33-D34),0)</f>
        <v>0</v>
      </c>
      <c r="E35" s="163" t="s">
        <v>281</v>
      </c>
      <c r="F35" s="167" t="s">
        <v>247</v>
      </c>
      <c r="G35" s="21">
        <f>IF((C33=0),(G33+C34),IF((C33-C34)&lt;0,C34-C33,0))</f>
        <v>0</v>
      </c>
      <c r="H35" s="21">
        <f>IF((D33=0),(H33+D34),IF((D33-D34)&lt;0,D34-D33,0))</f>
        <v>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2.75">
      <c r="A36" s="66" t="s">
        <v>282</v>
      </c>
      <c r="B36" s="58" t="s">
        <v>283</v>
      </c>
      <c r="C36" s="21">
        <f>+C35+C34+C32+C21+C20+C18</f>
        <v>68</v>
      </c>
      <c r="D36" s="21">
        <f>+D35+D34+D32+D21+D20+D18</f>
        <v>0</v>
      </c>
      <c r="E36" s="168" t="s">
        <v>284</v>
      </c>
      <c r="F36" s="164" t="s">
        <v>285</v>
      </c>
      <c r="G36" s="158">
        <f>+G35+G31+G20+G17</f>
        <v>68</v>
      </c>
      <c r="H36" s="158">
        <f>+H35+H31+H20+H17</f>
        <v>0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8" spans="1:12" s="293" customFormat="1" ht="12">
      <c r="A38" s="287" t="s">
        <v>487</v>
      </c>
      <c r="B38" s="289"/>
      <c r="C38" s="111"/>
      <c r="D38" s="290"/>
      <c r="E38" s="290"/>
      <c r="F38" s="291"/>
      <c r="G38" s="48"/>
      <c r="H38" s="289"/>
      <c r="I38" s="48"/>
      <c r="J38" s="48"/>
      <c r="K38" s="290"/>
      <c r="L38" s="292"/>
    </row>
    <row r="39" spans="1:8" ht="12.75">
      <c r="A39" s="153" t="str">
        <f>'справка №1-БАЛАНС'!A75</f>
        <v>Дата на съставяне:           25.10.2012 г.</v>
      </c>
      <c r="B39" s="153"/>
      <c r="C39" s="154" t="s">
        <v>193</v>
      </c>
      <c r="D39" s="112" t="s">
        <v>501</v>
      </c>
      <c r="E39" s="155" t="s">
        <v>194</v>
      </c>
      <c r="F39" s="155"/>
      <c r="G39" s="26" t="s">
        <v>502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2">
      <selection activeCell="C24" sqref="C24"/>
    </sheetView>
  </sheetViews>
  <sheetFormatPr defaultColWidth="9.25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286</v>
      </c>
      <c r="B1" s="229"/>
      <c r="C1" s="229"/>
      <c r="D1" s="229"/>
      <c r="E1" s="230"/>
      <c r="F1" s="230"/>
    </row>
    <row r="2" spans="1:6" ht="12.75">
      <c r="A2" s="229"/>
      <c r="B2" s="229"/>
      <c r="C2" s="229"/>
      <c r="D2" s="229"/>
      <c r="E2" s="230"/>
      <c r="F2" s="230"/>
    </row>
    <row r="3" spans="1:6" ht="16.5" customHeight="1">
      <c r="A3" s="24" t="s">
        <v>1</v>
      </c>
      <c r="B3" s="24"/>
      <c r="C3" s="27" t="s">
        <v>500</v>
      </c>
      <c r="D3" s="231"/>
      <c r="E3" s="230"/>
      <c r="F3" s="230"/>
    </row>
    <row r="4" spans="1:6" ht="15.75" customHeight="1">
      <c r="A4" s="24" t="s">
        <v>3</v>
      </c>
      <c r="B4" s="117" t="str">
        <f>'справка №2-ОТЧЕТ ЗА ДОХОДИТЕ'!C4</f>
        <v>30.09.2012</v>
      </c>
      <c r="C4" s="313"/>
      <c r="D4" s="313" t="s">
        <v>503</v>
      </c>
      <c r="E4" s="313"/>
      <c r="F4" s="230"/>
    </row>
    <row r="5" spans="1:6" ht="15.75" customHeight="1">
      <c r="A5" s="24"/>
      <c r="B5" s="24"/>
      <c r="C5" s="232"/>
      <c r="D5" s="119" t="s">
        <v>4</v>
      </c>
      <c r="E5" s="25"/>
      <c r="F5" s="230"/>
    </row>
    <row r="6" spans="1:4" ht="15.75" customHeight="1">
      <c r="A6" s="237"/>
      <c r="B6" s="237"/>
      <c r="C6" s="238"/>
      <c r="D6" s="239" t="s">
        <v>287</v>
      </c>
    </row>
    <row r="7" spans="1:4" ht="24">
      <c r="A7" s="240" t="s">
        <v>288</v>
      </c>
      <c r="B7" s="240" t="s">
        <v>198</v>
      </c>
      <c r="C7" s="241" t="s">
        <v>289</v>
      </c>
      <c r="D7" s="241" t="s">
        <v>199</v>
      </c>
    </row>
    <row r="8" spans="1:4" ht="12.75">
      <c r="A8" s="240" t="s">
        <v>16</v>
      </c>
      <c r="B8" s="240" t="s">
        <v>17</v>
      </c>
      <c r="C8" s="240">
        <v>1</v>
      </c>
      <c r="D8" s="240">
        <v>2</v>
      </c>
    </row>
    <row r="9" spans="1:4" ht="12.75">
      <c r="A9" s="242" t="s">
        <v>290</v>
      </c>
      <c r="B9" s="242"/>
      <c r="C9" s="225"/>
      <c r="D9" s="225"/>
    </row>
    <row r="10" spans="1:4" ht="12.75">
      <c r="A10" s="243" t="s">
        <v>291</v>
      </c>
      <c r="B10" s="244" t="s">
        <v>292</v>
      </c>
      <c r="C10" s="224"/>
      <c r="D10" s="224"/>
    </row>
    <row r="11" spans="1:4" ht="12.75">
      <c r="A11" s="243" t="s">
        <v>293</v>
      </c>
      <c r="B11" s="244" t="s">
        <v>294</v>
      </c>
      <c r="C11" s="224"/>
      <c r="D11" s="224"/>
    </row>
    <row r="12" spans="1:4" ht="12.75">
      <c r="A12" s="243" t="s">
        <v>295</v>
      </c>
      <c r="B12" s="244" t="s">
        <v>296</v>
      </c>
      <c r="C12" s="224"/>
      <c r="D12" s="224"/>
    </row>
    <row r="13" spans="1:4" ht="12.75">
      <c r="A13" s="243" t="s">
        <v>297</v>
      </c>
      <c r="B13" s="244" t="s">
        <v>298</v>
      </c>
      <c r="C13" s="224"/>
      <c r="D13" s="224"/>
    </row>
    <row r="14" spans="1:4" ht="12.75">
      <c r="A14" s="243" t="s">
        <v>299</v>
      </c>
      <c r="B14" s="244" t="s">
        <v>300</v>
      </c>
      <c r="C14" s="224"/>
      <c r="D14" s="224"/>
    </row>
    <row r="15" spans="1:4" ht="12.75">
      <c r="A15" s="243" t="s">
        <v>301</v>
      </c>
      <c r="B15" s="244" t="s">
        <v>302</v>
      </c>
      <c r="C15" s="224"/>
      <c r="D15" s="224"/>
    </row>
    <row r="16" spans="1:4" ht="12.75">
      <c r="A16" s="243" t="s">
        <v>303</v>
      </c>
      <c r="B16" s="244" t="s">
        <v>304</v>
      </c>
      <c r="C16" s="224"/>
      <c r="D16" s="224"/>
    </row>
    <row r="17" spans="1:4" ht="12.75">
      <c r="A17" s="243" t="s">
        <v>305</v>
      </c>
      <c r="B17" s="244" t="s">
        <v>306</v>
      </c>
      <c r="C17" s="224"/>
      <c r="D17" s="224"/>
    </row>
    <row r="18" spans="1:4" ht="12.75">
      <c r="A18" s="243" t="s">
        <v>307</v>
      </c>
      <c r="B18" s="244" t="s">
        <v>308</v>
      </c>
      <c r="C18" s="224"/>
      <c r="D18" s="224"/>
    </row>
    <row r="19" spans="1:4" ht="12.75">
      <c r="A19" s="243" t="s">
        <v>309</v>
      </c>
      <c r="B19" s="244" t="s">
        <v>310</v>
      </c>
      <c r="C19" s="224"/>
      <c r="D19" s="224"/>
    </row>
    <row r="20" spans="1:4" ht="12.75">
      <c r="A20" s="245" t="s">
        <v>311</v>
      </c>
      <c r="B20" s="246" t="s">
        <v>312</v>
      </c>
      <c r="C20" s="225">
        <f>SUM(C10:C19)</f>
        <v>0</v>
      </c>
      <c r="D20" s="225">
        <f>SUM(D10:D19)</f>
        <v>0</v>
      </c>
    </row>
    <row r="21" spans="1:4" ht="12.75">
      <c r="A21" s="243" t="s">
        <v>313</v>
      </c>
      <c r="B21" s="244" t="s">
        <v>314</v>
      </c>
      <c r="C21" s="224"/>
      <c r="D21" s="224"/>
    </row>
    <row r="22" spans="1:4" ht="12.75">
      <c r="A22" s="243" t="s">
        <v>315</v>
      </c>
      <c r="B22" s="244" t="s">
        <v>316</v>
      </c>
      <c r="C22" s="224"/>
      <c r="D22" s="224"/>
    </row>
    <row r="23" spans="1:4" ht="12.75">
      <c r="A23" s="243" t="s">
        <v>317</v>
      </c>
      <c r="B23" s="244" t="s">
        <v>318</v>
      </c>
      <c r="C23" s="224">
        <v>64</v>
      </c>
      <c r="D23" s="224"/>
    </row>
    <row r="24" spans="1:4" ht="12.75">
      <c r="A24" s="243" t="s">
        <v>319</v>
      </c>
      <c r="B24" s="244" t="s">
        <v>320</v>
      </c>
      <c r="C24" s="224"/>
      <c r="D24" s="224"/>
    </row>
    <row r="25" spans="1:4" ht="12.75">
      <c r="A25" s="243" t="s">
        <v>483</v>
      </c>
      <c r="B25" s="244" t="s">
        <v>321</v>
      </c>
      <c r="C25" s="224"/>
      <c r="D25" s="224"/>
    </row>
    <row r="26" spans="1:4" ht="12.75">
      <c r="A26" s="243" t="s">
        <v>484</v>
      </c>
      <c r="B26" s="244" t="s">
        <v>322</v>
      </c>
      <c r="C26" s="224">
        <v>101</v>
      </c>
      <c r="D26" s="224"/>
    </row>
    <row r="27" spans="1:4" ht="12.75">
      <c r="A27" s="243" t="s">
        <v>485</v>
      </c>
      <c r="B27" s="244" t="s">
        <v>323</v>
      </c>
      <c r="C27" s="224">
        <v>3</v>
      </c>
      <c r="D27" s="224"/>
    </row>
    <row r="28" spans="1:4" ht="12.75">
      <c r="A28" s="245" t="s">
        <v>324</v>
      </c>
      <c r="B28" s="246" t="s">
        <v>325</v>
      </c>
      <c r="C28" s="225">
        <f>SUM(C21:C27)</f>
        <v>168</v>
      </c>
      <c r="D28" s="225">
        <f>SUM(D21:D27)</f>
        <v>0</v>
      </c>
    </row>
    <row r="29" spans="1:4" ht="12.75">
      <c r="A29" s="247" t="s">
        <v>326</v>
      </c>
      <c r="B29" s="241" t="s">
        <v>327</v>
      </c>
      <c r="C29" s="225">
        <f>+C20-C28</f>
        <v>-168</v>
      </c>
      <c r="D29" s="225">
        <f>+D20-D28</f>
        <v>0</v>
      </c>
    </row>
    <row r="30" spans="1:4" ht="12.75">
      <c r="A30" s="242" t="s">
        <v>328</v>
      </c>
      <c r="B30" s="248"/>
      <c r="C30" s="236"/>
      <c r="D30" s="236"/>
    </row>
    <row r="31" spans="1:4" ht="12.75">
      <c r="A31" s="243" t="s">
        <v>329</v>
      </c>
      <c r="B31" s="244" t="s">
        <v>330</v>
      </c>
      <c r="C31" s="224"/>
      <c r="D31" s="224"/>
    </row>
    <row r="32" spans="1:4" ht="12.75">
      <c r="A32" s="243" t="s">
        <v>331</v>
      </c>
      <c r="B32" s="244" t="s">
        <v>332</v>
      </c>
      <c r="C32" s="224"/>
      <c r="D32" s="224"/>
    </row>
    <row r="33" spans="1:4" ht="12.75">
      <c r="A33" s="243" t="s">
        <v>333</v>
      </c>
      <c r="B33" s="244" t="s">
        <v>334</v>
      </c>
      <c r="C33" s="224"/>
      <c r="D33" s="224"/>
    </row>
    <row r="34" spans="1:4" ht="12.75">
      <c r="A34" s="245" t="s">
        <v>311</v>
      </c>
      <c r="B34" s="242" t="s">
        <v>335</v>
      </c>
      <c r="C34" s="225">
        <f>SUM(C31:C33)</f>
        <v>0</v>
      </c>
      <c r="D34" s="225">
        <f>SUM(D31:D33)</f>
        <v>0</v>
      </c>
    </row>
    <row r="35" spans="1:4" ht="12.75">
      <c r="A35" s="243" t="s">
        <v>336</v>
      </c>
      <c r="B35" s="244" t="s">
        <v>337</v>
      </c>
      <c r="C35" s="224"/>
      <c r="D35" s="224"/>
    </row>
    <row r="36" spans="1:4" ht="12.75">
      <c r="A36" s="243" t="s">
        <v>338</v>
      </c>
      <c r="B36" s="244" t="s">
        <v>339</v>
      </c>
      <c r="C36" s="224"/>
      <c r="D36" s="224"/>
    </row>
    <row r="37" spans="1:4" ht="12.75">
      <c r="A37" s="243" t="s">
        <v>340</v>
      </c>
      <c r="B37" s="244" t="s">
        <v>341</v>
      </c>
      <c r="C37" s="224"/>
      <c r="D37" s="224"/>
    </row>
    <row r="38" spans="1:4" ht="12.75">
      <c r="A38" s="243" t="s">
        <v>342</v>
      </c>
      <c r="B38" s="244" t="s">
        <v>343</v>
      </c>
      <c r="C38" s="224"/>
      <c r="D38" s="224"/>
    </row>
    <row r="39" spans="1:4" ht="12.75">
      <c r="A39" s="245" t="s">
        <v>324</v>
      </c>
      <c r="B39" s="246" t="s">
        <v>344</v>
      </c>
      <c r="C39" s="225">
        <f>SUM(C35:C38)</f>
        <v>0</v>
      </c>
      <c r="D39" s="225">
        <f>SUM(D35:D38)</f>
        <v>0</v>
      </c>
    </row>
    <row r="40" spans="1:4" ht="12.75">
      <c r="A40" s="247" t="s">
        <v>345</v>
      </c>
      <c r="B40" s="241" t="s">
        <v>346</v>
      </c>
      <c r="C40" s="225">
        <f>+C34-C39</f>
        <v>0</v>
      </c>
      <c r="D40" s="225">
        <f>+D34-D39</f>
        <v>0</v>
      </c>
    </row>
    <row r="41" spans="1:4" ht="12.75">
      <c r="A41" s="249" t="s">
        <v>347</v>
      </c>
      <c r="B41" s="246" t="s">
        <v>348</v>
      </c>
      <c r="C41" s="225">
        <f>+C29+C40</f>
        <v>-168</v>
      </c>
      <c r="D41" s="225">
        <f>+D29+D40</f>
        <v>0</v>
      </c>
    </row>
    <row r="42" spans="1:4" ht="12.75">
      <c r="A42" s="249" t="s">
        <v>349</v>
      </c>
      <c r="B42" s="246" t="s">
        <v>350</v>
      </c>
      <c r="C42" s="225">
        <f>+D43</f>
        <v>928</v>
      </c>
      <c r="D42" s="224">
        <v>928</v>
      </c>
    </row>
    <row r="43" spans="1:11" s="228" customFormat="1" ht="13.5" thickBot="1">
      <c r="A43" s="249" t="s">
        <v>351</v>
      </c>
      <c r="B43" s="241" t="s">
        <v>352</v>
      </c>
      <c r="C43" s="225">
        <f>+C41+C42</f>
        <v>760</v>
      </c>
      <c r="D43" s="225">
        <f>+D41+D42</f>
        <v>928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6"/>
      <c r="D44" s="76"/>
    </row>
    <row r="45" spans="1:12" s="293" customFormat="1" ht="12">
      <c r="A45" s="287" t="s">
        <v>491</v>
      </c>
      <c r="B45" s="289"/>
      <c r="C45" s="111"/>
      <c r="D45" s="290"/>
      <c r="E45" s="290"/>
      <c r="F45" s="291"/>
      <c r="G45" s="48"/>
      <c r="H45" s="289"/>
      <c r="I45" s="48"/>
      <c r="J45" s="48"/>
      <c r="K45" s="290"/>
      <c r="L45" s="292"/>
    </row>
    <row r="46" spans="1:4" s="227" customFormat="1" ht="12.75">
      <c r="A46" s="233"/>
      <c r="B46" s="233"/>
      <c r="C46" s="76"/>
      <c r="D46" s="76"/>
    </row>
    <row r="47" spans="1:4" ht="12.75">
      <c r="A47" s="78" t="s">
        <v>353</v>
      </c>
      <c r="B47" s="78"/>
      <c r="C47" s="231"/>
      <c r="D47" s="235" t="s">
        <v>354</v>
      </c>
    </row>
    <row r="48" spans="1:4" ht="12.75">
      <c r="A48" s="78"/>
      <c r="B48" s="78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77" t="str">
        <f>'справка №1-БАЛАНС'!A75</f>
        <v>Дата на съставяне:           25.10.2012 г.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7" t="s">
        <v>355</v>
      </c>
      <c r="B1" s="126"/>
      <c r="C1" s="126"/>
      <c r="D1" s="126"/>
      <c r="E1" s="126"/>
      <c r="F1" s="126"/>
      <c r="G1" s="19"/>
    </row>
    <row r="2" spans="1:7" ht="12.75" customHeight="1">
      <c r="A2" s="85"/>
      <c r="B2" s="20"/>
      <c r="C2" s="20"/>
      <c r="D2" s="20"/>
      <c r="E2" s="20"/>
      <c r="F2" s="20"/>
      <c r="G2" s="19"/>
    </row>
    <row r="3" spans="1:8" ht="15" customHeight="1">
      <c r="A3" s="85"/>
      <c r="B3" s="24" t="s">
        <v>1</v>
      </c>
      <c r="C3" s="20"/>
      <c r="D3" s="20"/>
      <c r="E3" s="27" t="s">
        <v>500</v>
      </c>
      <c r="G3" s="104" t="s">
        <v>504</v>
      </c>
      <c r="H3" s="25"/>
    </row>
    <row r="4" spans="1:8" ht="15.75">
      <c r="A4" s="16"/>
      <c r="B4" s="24" t="s">
        <v>3</v>
      </c>
      <c r="C4" s="15"/>
      <c r="D4" s="117" t="str">
        <f>'справка №3-ОПП по прекия метод'!B4</f>
        <v>30.09.2012</v>
      </c>
      <c r="E4" s="15"/>
      <c r="F4" s="15"/>
      <c r="G4" s="105" t="s">
        <v>4</v>
      </c>
      <c r="H4" s="25"/>
    </row>
    <row r="5" spans="1:7" ht="15.75">
      <c r="A5" s="16"/>
      <c r="B5" s="24"/>
      <c r="C5" s="15"/>
      <c r="D5" s="15"/>
      <c r="E5" s="15"/>
      <c r="F5" s="15"/>
      <c r="G5" s="106" t="s">
        <v>196</v>
      </c>
    </row>
    <row r="6" spans="1:7" ht="49.5" customHeight="1">
      <c r="A6" s="79" t="s">
        <v>356</v>
      </c>
      <c r="B6" s="80" t="s">
        <v>357</v>
      </c>
      <c r="C6" s="81" t="s">
        <v>358</v>
      </c>
      <c r="D6" s="81" t="s">
        <v>359</v>
      </c>
      <c r="E6" s="81" t="s">
        <v>360</v>
      </c>
      <c r="F6" s="81" t="s">
        <v>495</v>
      </c>
      <c r="G6" s="80" t="s">
        <v>361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82" t="s">
        <v>362</v>
      </c>
      <c r="B8" s="82"/>
      <c r="C8" s="250"/>
      <c r="D8" s="251"/>
      <c r="E8" s="251"/>
      <c r="F8" s="250"/>
      <c r="G8" s="251"/>
    </row>
    <row r="9" spans="1:7" ht="12.75">
      <c r="A9" s="6" t="s">
        <v>363</v>
      </c>
      <c r="B9" s="6"/>
      <c r="C9" s="250"/>
      <c r="D9" s="251"/>
      <c r="E9" s="251"/>
      <c r="F9" s="250"/>
      <c r="G9" s="251"/>
    </row>
    <row r="10" spans="1:7" ht="12.75">
      <c r="A10" s="6" t="s">
        <v>364</v>
      </c>
      <c r="B10" s="6"/>
      <c r="C10" s="250"/>
      <c r="D10" s="251"/>
      <c r="E10" s="251"/>
      <c r="F10" s="250"/>
      <c r="G10" s="251"/>
    </row>
    <row r="11" spans="1:7" ht="12.75">
      <c r="A11" s="6" t="s">
        <v>365</v>
      </c>
      <c r="B11" s="6"/>
      <c r="C11" s="250"/>
      <c r="D11" s="251"/>
      <c r="E11" s="251"/>
      <c r="F11" s="250"/>
      <c r="G11" s="251"/>
    </row>
    <row r="12" spans="1:7" ht="12.75">
      <c r="A12" s="6" t="s">
        <v>366</v>
      </c>
      <c r="B12" s="6"/>
      <c r="C12" s="250"/>
      <c r="D12" s="251"/>
      <c r="E12" s="251"/>
      <c r="F12" s="250"/>
      <c r="G12" s="251"/>
    </row>
    <row r="13" spans="1:7" ht="12.75">
      <c r="A13" s="6" t="s">
        <v>367</v>
      </c>
      <c r="B13" s="6"/>
      <c r="C13" s="250"/>
      <c r="D13" s="251"/>
      <c r="E13" s="251"/>
      <c r="F13" s="250"/>
      <c r="G13" s="251"/>
    </row>
    <row r="14" spans="1:7" ht="12.75">
      <c r="A14" s="6" t="s">
        <v>368</v>
      </c>
      <c r="B14" s="6"/>
      <c r="C14" s="250"/>
      <c r="D14" s="251"/>
      <c r="E14" s="251"/>
      <c r="F14" s="250"/>
      <c r="G14" s="251"/>
    </row>
    <row r="15" spans="1:7" ht="12.75">
      <c r="A15" s="6" t="s">
        <v>369</v>
      </c>
      <c r="B15" s="6"/>
      <c r="C15" s="250"/>
      <c r="D15" s="251"/>
      <c r="E15" s="251"/>
      <c r="F15" s="250"/>
      <c r="G15" s="251"/>
    </row>
    <row r="16" spans="1:7" ht="12.75">
      <c r="A16" s="6" t="s">
        <v>370</v>
      </c>
      <c r="B16" s="6"/>
      <c r="C16" s="250"/>
      <c r="D16" s="251"/>
      <c r="E16" s="251"/>
      <c r="F16" s="250"/>
      <c r="G16" s="251"/>
    </row>
    <row r="17" spans="1:7" ht="12.75">
      <c r="A17" s="6" t="s">
        <v>371</v>
      </c>
      <c r="B17" s="6"/>
      <c r="C17" s="250"/>
      <c r="D17" s="251"/>
      <c r="E17" s="251"/>
      <c r="F17" s="250"/>
      <c r="G17" s="251"/>
    </row>
    <row r="18" spans="1:7" ht="12.75">
      <c r="A18" s="6" t="s">
        <v>372</v>
      </c>
      <c r="B18" s="6"/>
      <c r="C18" s="250"/>
      <c r="D18" s="251"/>
      <c r="E18" s="251"/>
      <c r="F18" s="250"/>
      <c r="G18" s="251"/>
    </row>
    <row r="19" spans="1:7" ht="12.75">
      <c r="A19" s="6" t="s">
        <v>373</v>
      </c>
      <c r="B19" s="6"/>
      <c r="C19" s="250"/>
      <c r="D19" s="251"/>
      <c r="E19" s="251"/>
      <c r="F19" s="250"/>
      <c r="G19" s="251"/>
    </row>
    <row r="20" spans="1:7" ht="12.75">
      <c r="A20" s="6" t="s">
        <v>374</v>
      </c>
      <c r="B20" s="6"/>
      <c r="C20" s="250"/>
      <c r="D20" s="251"/>
      <c r="E20" s="251"/>
      <c r="F20" s="250"/>
      <c r="G20" s="251"/>
    </row>
    <row r="21" spans="1:7" ht="12.75">
      <c r="A21" s="6" t="s">
        <v>375</v>
      </c>
      <c r="B21" s="6"/>
      <c r="C21" s="250"/>
      <c r="D21" s="251"/>
      <c r="E21" s="251"/>
      <c r="F21" s="250"/>
      <c r="G21" s="251"/>
    </row>
    <row r="22" spans="1:7" ht="12.75">
      <c r="A22" s="6" t="s">
        <v>376</v>
      </c>
      <c r="B22" s="6"/>
      <c r="C22" s="250"/>
      <c r="D22" s="251"/>
      <c r="E22" s="251"/>
      <c r="F22" s="250"/>
      <c r="G22" s="251"/>
    </row>
    <row r="23" spans="1:7" ht="12.75">
      <c r="A23" s="6" t="s">
        <v>377</v>
      </c>
      <c r="B23" s="6"/>
      <c r="C23" s="250"/>
      <c r="D23" s="251"/>
      <c r="E23" s="251"/>
      <c r="F23" s="250"/>
      <c r="G23" s="251"/>
    </row>
    <row r="24" spans="1:7" ht="12.75">
      <c r="A24" s="6" t="s">
        <v>378</v>
      </c>
      <c r="B24" s="6"/>
      <c r="C24" s="250"/>
      <c r="D24" s="251"/>
      <c r="E24" s="251"/>
      <c r="F24" s="250"/>
      <c r="G24" s="251"/>
    </row>
    <row r="25" spans="1:7" ht="12.75">
      <c r="A25" s="6" t="s">
        <v>379</v>
      </c>
      <c r="B25" s="6"/>
      <c r="C25" s="250"/>
      <c r="D25" s="251"/>
      <c r="E25" s="251"/>
      <c r="F25" s="250"/>
      <c r="G25" s="251"/>
    </row>
    <row r="26" spans="1:7" ht="12.75">
      <c r="A26" s="6" t="s">
        <v>380</v>
      </c>
      <c r="B26" s="6"/>
      <c r="C26" s="250"/>
      <c r="D26" s="251"/>
      <c r="E26" s="251"/>
      <c r="F26" s="250"/>
      <c r="G26" s="251"/>
    </row>
    <row r="27" spans="1:7" ht="12.75">
      <c r="A27" s="6" t="s">
        <v>381</v>
      </c>
      <c r="B27" s="6"/>
      <c r="C27" s="250"/>
      <c r="D27" s="251"/>
      <c r="E27" s="251"/>
      <c r="F27" s="250"/>
      <c r="G27" s="251"/>
    </row>
    <row r="28" spans="1:7" ht="12.75">
      <c r="A28" s="6"/>
      <c r="B28" s="83" t="s">
        <v>382</v>
      </c>
      <c r="C28" s="6">
        <f>SUM(C8:C27)</f>
        <v>0</v>
      </c>
      <c r="D28" s="6"/>
      <c r="E28" s="6"/>
      <c r="F28" s="6">
        <f>SUM(F8:F27)</f>
        <v>0</v>
      </c>
      <c r="G28" s="251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383</v>
      </c>
      <c r="C30" s="9"/>
      <c r="D30" s="9"/>
      <c r="E30" s="9"/>
      <c r="F30" s="9"/>
      <c r="G30" s="9"/>
    </row>
    <row r="31" spans="1:7" ht="12.75">
      <c r="A31" s="9"/>
      <c r="B31" s="9" t="s">
        <v>384</v>
      </c>
      <c r="C31" s="9"/>
      <c r="D31" s="9"/>
      <c r="E31" s="9"/>
      <c r="F31" s="9"/>
      <c r="G31" s="9"/>
    </row>
    <row r="32" spans="1:7" ht="12.75">
      <c r="A32" s="9"/>
      <c r="B32" s="9" t="s">
        <v>385</v>
      </c>
      <c r="C32" s="9"/>
      <c r="D32" s="9"/>
      <c r="E32" s="9"/>
      <c r="F32" s="9"/>
      <c r="G32" s="9"/>
    </row>
    <row r="33" spans="1:7" ht="12.75">
      <c r="A33" s="9"/>
      <c r="B33" s="9" t="s">
        <v>386</v>
      </c>
      <c r="C33" s="9"/>
      <c r="D33" s="9"/>
      <c r="E33" s="9"/>
      <c r="F33" s="9"/>
      <c r="G33" s="9"/>
    </row>
    <row r="34" spans="1:7" ht="12.75">
      <c r="A34" s="9"/>
      <c r="B34" s="288" t="s">
        <v>496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tr">
        <f>'справка №1-БАЛАНС'!A75</f>
        <v>Дата на съставяне:           25.10.2012 г.</v>
      </c>
      <c r="B37" s="17"/>
      <c r="C37" s="18" t="s">
        <v>193</v>
      </c>
      <c r="D37" s="112" t="s">
        <v>501</v>
      </c>
      <c r="E37" s="9"/>
      <c r="F37" s="10" t="s">
        <v>194</v>
      </c>
      <c r="G37" s="26" t="s">
        <v>502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5" t="s">
        <v>387</v>
      </c>
      <c r="B1" s="315"/>
      <c r="C1" s="315"/>
      <c r="D1" s="315"/>
      <c r="E1" s="315"/>
      <c r="F1" s="316"/>
      <c r="G1" s="11"/>
    </row>
    <row r="2" spans="1:7" ht="15.75">
      <c r="A2" s="317"/>
      <c r="B2" s="317"/>
      <c r="C2" s="317"/>
      <c r="D2" s="317"/>
      <c r="E2" s="317"/>
      <c r="F2" s="316"/>
      <c r="G2" s="11"/>
    </row>
    <row r="3" spans="1:7" ht="15.75">
      <c r="A3" s="24" t="s">
        <v>1</v>
      </c>
      <c r="B3" s="317"/>
      <c r="C3" s="27" t="s">
        <v>500</v>
      </c>
      <c r="D3" s="317"/>
      <c r="E3" s="118" t="s">
        <v>503</v>
      </c>
      <c r="F3" s="118"/>
      <c r="G3" s="11"/>
    </row>
    <row r="4" spans="1:7" ht="12.75" customHeight="1">
      <c r="A4" s="24" t="s">
        <v>3</v>
      </c>
      <c r="B4" s="117" t="str">
        <f>'Справка № 4-За Активите'!D4</f>
        <v>30.09.2012</v>
      </c>
      <c r="C4" s="319"/>
      <c r="D4" s="318"/>
      <c r="E4" s="119" t="s">
        <v>4</v>
      </c>
      <c r="F4" s="119"/>
      <c r="G4" s="11"/>
    </row>
    <row r="5" spans="1:7" ht="15.75">
      <c r="A5" s="24"/>
      <c r="B5" s="15"/>
      <c r="C5" s="15"/>
      <c r="D5" s="15"/>
      <c r="E5" s="15"/>
      <c r="F5" s="20" t="s">
        <v>196</v>
      </c>
      <c r="G5" s="11"/>
    </row>
    <row r="6" spans="1:7" ht="72">
      <c r="A6" s="252" t="s">
        <v>388</v>
      </c>
      <c r="B6" s="253" t="s">
        <v>482</v>
      </c>
      <c r="C6" s="116" t="s">
        <v>481</v>
      </c>
      <c r="D6" s="81" t="s">
        <v>391</v>
      </c>
      <c r="E6" s="116" t="s">
        <v>389</v>
      </c>
      <c r="F6" s="116" t="s">
        <v>390</v>
      </c>
      <c r="G6" s="9"/>
    </row>
    <row r="7" spans="1:7" ht="12.75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 t="s">
        <v>392</v>
      </c>
      <c r="G7" s="12"/>
    </row>
    <row r="8" spans="1:7" ht="12.75">
      <c r="A8" s="82" t="s">
        <v>362</v>
      </c>
      <c r="B8" s="250"/>
      <c r="C8" s="250"/>
      <c r="D8" s="251"/>
      <c r="E8" s="250"/>
      <c r="F8" s="6">
        <f aca="true" t="shared" si="0" ref="F8:F28">+B8+C8-E8</f>
        <v>0</v>
      </c>
      <c r="G8" s="9"/>
    </row>
    <row r="9" spans="1:7" ht="12.75">
      <c r="A9" s="6" t="s">
        <v>363</v>
      </c>
      <c r="B9" s="250"/>
      <c r="C9" s="250"/>
      <c r="D9" s="251"/>
      <c r="E9" s="250"/>
      <c r="F9" s="6">
        <f t="shared" si="0"/>
        <v>0</v>
      </c>
      <c r="G9" s="9"/>
    </row>
    <row r="10" spans="1:7" ht="12.75">
      <c r="A10" s="6" t="s">
        <v>364</v>
      </c>
      <c r="B10" s="250"/>
      <c r="C10" s="250"/>
      <c r="D10" s="251"/>
      <c r="E10" s="250"/>
      <c r="F10" s="6">
        <f t="shared" si="0"/>
        <v>0</v>
      </c>
      <c r="G10" s="9"/>
    </row>
    <row r="11" spans="1:7" ht="12.75">
      <c r="A11" s="6" t="s">
        <v>365</v>
      </c>
      <c r="B11" s="250"/>
      <c r="C11" s="250"/>
      <c r="D11" s="251"/>
      <c r="E11" s="250"/>
      <c r="F11" s="6">
        <f t="shared" si="0"/>
        <v>0</v>
      </c>
      <c r="G11" s="9"/>
    </row>
    <row r="12" spans="1:7" ht="12.75">
      <c r="A12" s="6" t="s">
        <v>366</v>
      </c>
      <c r="B12" s="250"/>
      <c r="C12" s="250"/>
      <c r="D12" s="251"/>
      <c r="E12" s="250"/>
      <c r="F12" s="6">
        <f t="shared" si="0"/>
        <v>0</v>
      </c>
      <c r="G12" s="9"/>
    </row>
    <row r="13" spans="1:7" ht="12.75">
      <c r="A13" s="6" t="s">
        <v>367</v>
      </c>
      <c r="B13" s="250"/>
      <c r="C13" s="250"/>
      <c r="D13" s="251"/>
      <c r="E13" s="250"/>
      <c r="F13" s="6">
        <f t="shared" si="0"/>
        <v>0</v>
      </c>
      <c r="G13" s="9"/>
    </row>
    <row r="14" spans="1:7" ht="12.75">
      <c r="A14" s="6" t="s">
        <v>368</v>
      </c>
      <c r="B14" s="250"/>
      <c r="C14" s="250"/>
      <c r="D14" s="251"/>
      <c r="E14" s="250"/>
      <c r="F14" s="6">
        <f t="shared" si="0"/>
        <v>0</v>
      </c>
      <c r="G14" s="9"/>
    </row>
    <row r="15" spans="1:7" ht="12.75">
      <c r="A15" s="6" t="s">
        <v>369</v>
      </c>
      <c r="B15" s="250"/>
      <c r="C15" s="250"/>
      <c r="D15" s="251"/>
      <c r="E15" s="250"/>
      <c r="F15" s="6">
        <f t="shared" si="0"/>
        <v>0</v>
      </c>
      <c r="G15" s="9"/>
    </row>
    <row r="16" spans="1:7" ht="12.75">
      <c r="A16" s="6" t="s">
        <v>370</v>
      </c>
      <c r="B16" s="250"/>
      <c r="C16" s="250"/>
      <c r="D16" s="251"/>
      <c r="E16" s="250"/>
      <c r="F16" s="6">
        <f t="shared" si="0"/>
        <v>0</v>
      </c>
      <c r="G16" s="9"/>
    </row>
    <row r="17" spans="1:7" ht="12.75">
      <c r="A17" s="6" t="s">
        <v>371</v>
      </c>
      <c r="B17" s="250"/>
      <c r="C17" s="250"/>
      <c r="D17" s="251"/>
      <c r="E17" s="250"/>
      <c r="F17" s="6">
        <f t="shared" si="0"/>
        <v>0</v>
      </c>
      <c r="G17" s="9"/>
    </row>
    <row r="18" spans="1:7" ht="12.75">
      <c r="A18" s="6" t="s">
        <v>372</v>
      </c>
      <c r="B18" s="250"/>
      <c r="C18" s="250"/>
      <c r="D18" s="251"/>
      <c r="E18" s="250"/>
      <c r="F18" s="6">
        <f t="shared" si="0"/>
        <v>0</v>
      </c>
      <c r="G18" s="9"/>
    </row>
    <row r="19" spans="1:7" ht="12.75">
      <c r="A19" s="6" t="s">
        <v>373</v>
      </c>
      <c r="B19" s="250"/>
      <c r="C19" s="250"/>
      <c r="D19" s="251"/>
      <c r="E19" s="250"/>
      <c r="F19" s="6">
        <f t="shared" si="0"/>
        <v>0</v>
      </c>
      <c r="G19" s="9"/>
    </row>
    <row r="20" spans="1:7" ht="12.75">
      <c r="A20" s="6" t="s">
        <v>374</v>
      </c>
      <c r="B20" s="250"/>
      <c r="C20" s="250"/>
      <c r="D20" s="251"/>
      <c r="E20" s="250"/>
      <c r="F20" s="6">
        <f t="shared" si="0"/>
        <v>0</v>
      </c>
      <c r="G20" s="9"/>
    </row>
    <row r="21" spans="1:7" ht="12.75">
      <c r="A21" s="6" t="s">
        <v>375</v>
      </c>
      <c r="B21" s="250"/>
      <c r="C21" s="250"/>
      <c r="D21" s="251"/>
      <c r="E21" s="250"/>
      <c r="F21" s="6">
        <f t="shared" si="0"/>
        <v>0</v>
      </c>
      <c r="G21" s="9"/>
    </row>
    <row r="22" spans="1:7" ht="12.75">
      <c r="A22" s="6" t="s">
        <v>376</v>
      </c>
      <c r="B22" s="250"/>
      <c r="C22" s="250"/>
      <c r="D22" s="251"/>
      <c r="E22" s="250"/>
      <c r="F22" s="6">
        <f t="shared" si="0"/>
        <v>0</v>
      </c>
      <c r="G22" s="9"/>
    </row>
    <row r="23" spans="1:7" ht="12.75">
      <c r="A23" s="6" t="s">
        <v>377</v>
      </c>
      <c r="B23" s="250"/>
      <c r="C23" s="250"/>
      <c r="D23" s="251"/>
      <c r="E23" s="250"/>
      <c r="F23" s="6">
        <f t="shared" si="0"/>
        <v>0</v>
      </c>
      <c r="G23" s="9"/>
    </row>
    <row r="24" spans="1:7" ht="12.75">
      <c r="A24" s="6" t="s">
        <v>378</v>
      </c>
      <c r="B24" s="250"/>
      <c r="C24" s="250"/>
      <c r="D24" s="251"/>
      <c r="E24" s="250"/>
      <c r="F24" s="6">
        <f t="shared" si="0"/>
        <v>0</v>
      </c>
      <c r="G24" s="9"/>
    </row>
    <row r="25" spans="1:7" ht="12.75">
      <c r="A25" s="6" t="s">
        <v>379</v>
      </c>
      <c r="B25" s="250"/>
      <c r="C25" s="250"/>
      <c r="D25" s="251"/>
      <c r="E25" s="250"/>
      <c r="F25" s="6">
        <f t="shared" si="0"/>
        <v>0</v>
      </c>
      <c r="G25" s="9"/>
    </row>
    <row r="26" spans="1:7" ht="12.75">
      <c r="A26" s="6" t="s">
        <v>380</v>
      </c>
      <c r="B26" s="250"/>
      <c r="C26" s="250"/>
      <c r="D26" s="251"/>
      <c r="E26" s="250"/>
      <c r="F26" s="6">
        <f t="shared" si="0"/>
        <v>0</v>
      </c>
      <c r="G26" s="9"/>
    </row>
    <row r="27" spans="1:7" ht="12.75">
      <c r="A27" s="6" t="s">
        <v>381</v>
      </c>
      <c r="B27" s="250"/>
      <c r="C27" s="250"/>
      <c r="D27" s="251"/>
      <c r="E27" s="250"/>
      <c r="F27" s="6">
        <f t="shared" si="0"/>
        <v>0</v>
      </c>
      <c r="G27" s="9"/>
    </row>
    <row r="28" spans="1:7" ht="12.75">
      <c r="A28" s="6" t="s">
        <v>393</v>
      </c>
      <c r="B28" s="250"/>
      <c r="C28" s="250"/>
      <c r="D28" s="251"/>
      <c r="E28" s="250"/>
      <c r="F28" s="6">
        <f t="shared" si="0"/>
        <v>0</v>
      </c>
      <c r="G28" s="9"/>
    </row>
    <row r="29" spans="1:7" ht="12.75">
      <c r="A29" s="6" t="s">
        <v>382</v>
      </c>
      <c r="B29" s="6">
        <f>SUM(B8:B28)</f>
        <v>0</v>
      </c>
      <c r="C29" s="6">
        <f>SUM(C8:C28)</f>
        <v>0</v>
      </c>
      <c r="D29" s="251"/>
      <c r="E29" s="6">
        <f>SUM(E8:E28)</f>
        <v>0</v>
      </c>
      <c r="F29" s="6">
        <f>SUM(F8:F28)</f>
        <v>0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2" t="s">
        <v>394</v>
      </c>
      <c r="B31" s="53"/>
      <c r="C31" s="53"/>
      <c r="D31" s="53"/>
      <c r="E31" s="53"/>
      <c r="F31" s="53"/>
      <c r="G31" s="9"/>
    </row>
    <row r="32" spans="1:7" ht="12.75">
      <c r="A32" s="322" t="s">
        <v>395</v>
      </c>
      <c r="B32" s="322"/>
      <c r="C32" s="322"/>
      <c r="D32" s="322"/>
      <c r="E32" s="322"/>
      <c r="F32" s="322"/>
      <c r="G32" s="9"/>
    </row>
    <row r="33" spans="1:7" ht="12.75">
      <c r="A33" s="322" t="s">
        <v>396</v>
      </c>
      <c r="B33" s="322"/>
      <c r="C33" s="322"/>
      <c r="D33" s="322"/>
      <c r="E33" s="322"/>
      <c r="F33" s="322"/>
      <c r="G33" s="9"/>
    </row>
    <row r="34" spans="1:7" ht="32.25" customHeight="1">
      <c r="A34" s="323" t="s">
        <v>497</v>
      </c>
      <c r="B34" s="324"/>
      <c r="C34" s="324"/>
      <c r="D34" s="324"/>
      <c r="E34" s="324"/>
      <c r="F34" s="324"/>
      <c r="G34" s="9"/>
    </row>
    <row r="35" spans="1:7" ht="18" customHeight="1">
      <c r="A35" s="13"/>
      <c r="B35" s="75"/>
      <c r="C35" s="75"/>
      <c r="D35" s="75"/>
      <c r="E35" s="75"/>
      <c r="F35" s="75"/>
      <c r="G35" s="9"/>
    </row>
    <row r="36" spans="1:7" ht="12.75">
      <c r="A36" s="51" t="str">
        <f>'справка №1-БАЛАНС'!A75</f>
        <v>Дата на съставяне:           25.10.2012 г.</v>
      </c>
      <c r="B36" s="69" t="s">
        <v>193</v>
      </c>
      <c r="C36" s="112" t="s">
        <v>501</v>
      </c>
      <c r="D36" s="53"/>
      <c r="E36" s="52" t="s">
        <v>194</v>
      </c>
      <c r="F36" s="26" t="s">
        <v>502</v>
      </c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selection activeCell="A70" sqref="A70"/>
    </sheetView>
  </sheetViews>
  <sheetFormatPr defaultColWidth="10.75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7" customWidth="1"/>
  </cols>
  <sheetData>
    <row r="1" spans="1:10" ht="12.75">
      <c r="A1" s="173" t="s">
        <v>398</v>
      </c>
      <c r="B1" s="174"/>
      <c r="C1" s="174"/>
      <c r="D1" s="174"/>
      <c r="E1" s="174"/>
      <c r="F1" s="175"/>
      <c r="G1" s="174"/>
      <c r="H1" s="174"/>
      <c r="I1" s="176" t="s">
        <v>399</v>
      </c>
      <c r="J1" s="314"/>
    </row>
    <row r="2" spans="1:10" ht="12.75">
      <c r="A2" s="178"/>
      <c r="B2" s="178"/>
      <c r="C2" s="179"/>
      <c r="D2" s="179"/>
      <c r="E2" s="179"/>
      <c r="F2" s="178"/>
      <c r="G2" s="174"/>
      <c r="H2" s="174"/>
      <c r="I2" s="174"/>
      <c r="J2" s="314"/>
    </row>
    <row r="3" spans="1:10" ht="14.25">
      <c r="A3" s="178" t="s">
        <v>400</v>
      </c>
      <c r="B3" s="178"/>
      <c r="C3" s="179"/>
      <c r="D3" s="179"/>
      <c r="E3" s="179"/>
      <c r="F3" s="178"/>
      <c r="G3" s="174"/>
      <c r="H3" s="118" t="s">
        <v>2</v>
      </c>
      <c r="I3" s="118"/>
      <c r="J3" s="314"/>
    </row>
    <row r="4" spans="1:10" s="181" customFormat="1" ht="14.25">
      <c r="A4" s="180"/>
      <c r="B4" s="178"/>
      <c r="C4" s="178"/>
      <c r="D4" s="178"/>
      <c r="E4" s="178"/>
      <c r="F4" s="179"/>
      <c r="G4" s="178"/>
      <c r="H4" s="119" t="s">
        <v>4</v>
      </c>
      <c r="I4" s="119"/>
      <c r="J4" s="180"/>
    </row>
    <row r="5" spans="1:9" s="181" customFormat="1" ht="12.75">
      <c r="A5" s="182" t="s">
        <v>3</v>
      </c>
      <c r="B5" s="178"/>
      <c r="C5" s="178"/>
      <c r="D5" s="178"/>
      <c r="E5" s="178"/>
      <c r="F5" s="179"/>
      <c r="G5" s="178"/>
      <c r="H5" s="178"/>
      <c r="I5" s="178" t="s">
        <v>196</v>
      </c>
    </row>
    <row r="6" spans="1:9" s="184" customFormat="1" ht="12">
      <c r="A6" s="325" t="s">
        <v>401</v>
      </c>
      <c r="B6" s="325"/>
      <c r="C6" s="325"/>
      <c r="D6" s="325"/>
      <c r="E6" s="325"/>
      <c r="F6" s="325"/>
      <c r="G6" s="325" t="s">
        <v>402</v>
      </c>
      <c r="H6" s="326"/>
      <c r="I6" s="326"/>
    </row>
    <row r="7" spans="1:9" s="184" customFormat="1" ht="48">
      <c r="A7" s="183" t="s">
        <v>403</v>
      </c>
      <c r="B7" s="183" t="s">
        <v>198</v>
      </c>
      <c r="C7" s="183" t="s">
        <v>404</v>
      </c>
      <c r="D7" s="183" t="s">
        <v>405</v>
      </c>
      <c r="E7" s="183" t="s">
        <v>405</v>
      </c>
      <c r="F7" s="183" t="s">
        <v>406</v>
      </c>
      <c r="G7" s="183" t="s">
        <v>407</v>
      </c>
      <c r="H7" s="183" t="s">
        <v>408</v>
      </c>
      <c r="I7" s="183" t="s">
        <v>409</v>
      </c>
    </row>
    <row r="8" spans="1:9" s="185" customFormat="1" ht="12">
      <c r="A8" s="183" t="s">
        <v>16</v>
      </c>
      <c r="B8" s="183" t="s">
        <v>17</v>
      </c>
      <c r="C8" s="183">
        <v>1</v>
      </c>
      <c r="D8" s="183">
        <v>2</v>
      </c>
      <c r="E8" s="183">
        <v>3</v>
      </c>
      <c r="F8" s="183">
        <v>4</v>
      </c>
      <c r="G8" s="183" t="s">
        <v>410</v>
      </c>
      <c r="H8" s="183">
        <v>1</v>
      </c>
      <c r="I8" s="183">
        <v>2</v>
      </c>
    </row>
    <row r="9" spans="1:9" s="185" customFormat="1" ht="12">
      <c r="A9" s="186" t="s">
        <v>492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411</v>
      </c>
      <c r="B10" s="183"/>
      <c r="C10" s="183"/>
      <c r="D10" s="183"/>
      <c r="E10" s="183"/>
      <c r="F10" s="188"/>
      <c r="G10" s="189" t="s">
        <v>412</v>
      </c>
      <c r="H10" s="190"/>
      <c r="I10" s="191"/>
    </row>
    <row r="11" spans="1:9" s="181" customFormat="1" ht="12.75">
      <c r="A11" s="192" t="s">
        <v>23</v>
      </c>
      <c r="B11" s="122" t="s">
        <v>413</v>
      </c>
      <c r="C11" s="193"/>
      <c r="D11" s="193"/>
      <c r="E11" s="193"/>
      <c r="F11" s="194"/>
      <c r="G11" s="195" t="s">
        <v>414</v>
      </c>
      <c r="H11" s="196"/>
      <c r="I11" s="197"/>
    </row>
    <row r="12" spans="1:9" s="181" customFormat="1" ht="12.75">
      <c r="A12" s="192" t="s">
        <v>27</v>
      </c>
      <c r="B12" s="122" t="s">
        <v>415</v>
      </c>
      <c r="C12" s="193"/>
      <c r="D12" s="193"/>
      <c r="E12" s="193"/>
      <c r="F12" s="194"/>
      <c r="G12" s="327" t="s">
        <v>416</v>
      </c>
      <c r="H12" s="196"/>
      <c r="I12" s="197"/>
    </row>
    <row r="13" spans="1:9" s="181" customFormat="1" ht="12.75">
      <c r="A13" s="198" t="s">
        <v>417</v>
      </c>
      <c r="B13" s="122" t="s">
        <v>418</v>
      </c>
      <c r="C13" s="193"/>
      <c r="D13" s="193"/>
      <c r="E13" s="193"/>
      <c r="F13" s="194"/>
      <c r="G13" s="328"/>
      <c r="H13" s="196"/>
      <c r="I13" s="197"/>
    </row>
    <row r="14" spans="1:9" s="181" customFormat="1" ht="12.75">
      <c r="A14" s="198" t="s">
        <v>39</v>
      </c>
      <c r="B14" s="122" t="s">
        <v>419</v>
      </c>
      <c r="C14" s="193"/>
      <c r="D14" s="193"/>
      <c r="E14" s="193"/>
      <c r="F14" s="193"/>
      <c r="G14" s="327" t="s">
        <v>420</v>
      </c>
      <c r="H14" s="197"/>
      <c r="I14" s="197"/>
    </row>
    <row r="15" spans="1:9" s="181" customFormat="1" ht="12.75">
      <c r="A15" s="198" t="s">
        <v>43</v>
      </c>
      <c r="B15" s="199" t="s">
        <v>421</v>
      </c>
      <c r="C15" s="193"/>
      <c r="D15" s="193"/>
      <c r="E15" s="193"/>
      <c r="F15" s="200"/>
      <c r="G15" s="328"/>
      <c r="H15" s="197"/>
      <c r="I15" s="197"/>
    </row>
    <row r="16" spans="1:9" s="181" customFormat="1" ht="12.75">
      <c r="A16" s="198" t="s">
        <v>422</v>
      </c>
      <c r="B16" s="122" t="s">
        <v>423</v>
      </c>
      <c r="C16" s="193"/>
      <c r="D16" s="193"/>
      <c r="E16" s="193"/>
      <c r="F16" s="193"/>
      <c r="G16" s="327" t="s">
        <v>424</v>
      </c>
      <c r="H16" s="197"/>
      <c r="I16" s="197"/>
    </row>
    <row r="17" spans="1:9" s="181" customFormat="1" ht="12.75">
      <c r="A17" s="198" t="s">
        <v>425</v>
      </c>
      <c r="B17" s="122" t="s">
        <v>426</v>
      </c>
      <c r="C17" s="201"/>
      <c r="D17" s="201"/>
      <c r="E17" s="201"/>
      <c r="F17" s="201"/>
      <c r="G17" s="330"/>
      <c r="H17" s="197"/>
      <c r="I17" s="197"/>
    </row>
    <row r="18" spans="1:9" s="181" customFormat="1" ht="24">
      <c r="A18" s="198" t="s">
        <v>52</v>
      </c>
      <c r="B18" s="122" t="s">
        <v>427</v>
      </c>
      <c r="C18" s="193"/>
      <c r="D18" s="193"/>
      <c r="E18" s="193"/>
      <c r="F18" s="193"/>
      <c r="G18" s="202" t="s">
        <v>428</v>
      </c>
      <c r="H18" s="197"/>
      <c r="I18" s="197"/>
    </row>
    <row r="19" spans="1:9" s="181" customFormat="1" ht="12.75">
      <c r="A19" s="141" t="s">
        <v>41</v>
      </c>
      <c r="B19" s="127" t="s">
        <v>429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27" t="s">
        <v>430</v>
      </c>
      <c r="H19" s="197"/>
      <c r="I19" s="197"/>
    </row>
    <row r="20" spans="1:9" s="181" customFormat="1" ht="12.75">
      <c r="A20" s="186" t="s">
        <v>58</v>
      </c>
      <c r="B20" s="127"/>
      <c r="C20" s="203"/>
      <c r="D20" s="203"/>
      <c r="E20" s="203"/>
      <c r="F20" s="203"/>
      <c r="G20" s="330"/>
      <c r="H20" s="197"/>
      <c r="I20" s="197"/>
    </row>
    <row r="21" spans="1:9" s="181" customFormat="1" ht="12.75">
      <c r="A21" s="198" t="s">
        <v>61</v>
      </c>
      <c r="B21" s="122" t="s">
        <v>431</v>
      </c>
      <c r="C21" s="193"/>
      <c r="D21" s="193"/>
      <c r="E21" s="193"/>
      <c r="F21" s="193"/>
      <c r="G21" s="327" t="s">
        <v>432</v>
      </c>
      <c r="H21" s="197"/>
      <c r="I21" s="197"/>
    </row>
    <row r="22" spans="1:9" s="181" customFormat="1" ht="12.75">
      <c r="A22" s="204" t="s">
        <v>65</v>
      </c>
      <c r="B22" s="122" t="s">
        <v>433</v>
      </c>
      <c r="C22" s="193"/>
      <c r="D22" s="193"/>
      <c r="E22" s="193"/>
      <c r="F22" s="193"/>
      <c r="G22" s="330"/>
      <c r="H22" s="197"/>
      <c r="I22" s="197"/>
    </row>
    <row r="23" spans="1:9" s="181" customFormat="1" ht="12.75">
      <c r="A23" s="198" t="s">
        <v>67</v>
      </c>
      <c r="B23" s="122" t="s">
        <v>434</v>
      </c>
      <c r="C23" s="193"/>
      <c r="D23" s="193"/>
      <c r="E23" s="193"/>
      <c r="F23" s="193"/>
      <c r="G23" s="327" t="s">
        <v>435</v>
      </c>
      <c r="H23" s="197"/>
      <c r="I23" s="197"/>
    </row>
    <row r="24" spans="1:9" s="181" customFormat="1" ht="12.75">
      <c r="A24" s="198" t="s">
        <v>71</v>
      </c>
      <c r="B24" s="122" t="s">
        <v>436</v>
      </c>
      <c r="C24" s="193"/>
      <c r="D24" s="193"/>
      <c r="E24" s="193"/>
      <c r="F24" s="193"/>
      <c r="G24" s="330"/>
      <c r="H24" s="197"/>
      <c r="I24" s="197"/>
    </row>
    <row r="25" spans="1:9" s="181" customFormat="1" ht="12.75">
      <c r="A25" s="141" t="s">
        <v>74</v>
      </c>
      <c r="B25" s="205" t="s">
        <v>437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27" t="s">
        <v>438</v>
      </c>
      <c r="H25" s="197"/>
      <c r="I25" s="197"/>
    </row>
    <row r="26" spans="1:9" ht="12.75">
      <c r="A26" s="186" t="s">
        <v>77</v>
      </c>
      <c r="B26" s="122" t="s">
        <v>439</v>
      </c>
      <c r="C26" s="203"/>
      <c r="D26" s="203"/>
      <c r="E26" s="203"/>
      <c r="F26" s="203"/>
      <c r="G26" s="330"/>
      <c r="H26" s="197"/>
      <c r="I26" s="197"/>
    </row>
    <row r="27" spans="1:9" ht="12.75">
      <c r="A27" s="206" t="s">
        <v>80</v>
      </c>
      <c r="B27" s="122" t="s">
        <v>440</v>
      </c>
      <c r="C27" s="193"/>
      <c r="D27" s="193"/>
      <c r="E27" s="193"/>
      <c r="F27" s="193"/>
      <c r="G27" s="327" t="s">
        <v>441</v>
      </c>
      <c r="H27" s="197"/>
      <c r="I27" s="197"/>
    </row>
    <row r="28" spans="1:9" s="181" customFormat="1" ht="12.75">
      <c r="A28" s="198" t="s">
        <v>84</v>
      </c>
      <c r="B28" s="199" t="s">
        <v>442</v>
      </c>
      <c r="C28" s="193"/>
      <c r="D28" s="193"/>
      <c r="E28" s="193"/>
      <c r="F28" s="193"/>
      <c r="G28" s="330"/>
      <c r="H28" s="197"/>
      <c r="I28" s="197"/>
    </row>
    <row r="29" spans="1:9" s="181" customFormat="1" ht="12.75">
      <c r="A29" s="198" t="s">
        <v>88</v>
      </c>
      <c r="B29" s="122" t="s">
        <v>443</v>
      </c>
      <c r="C29" s="193"/>
      <c r="D29" s="193"/>
      <c r="E29" s="193"/>
      <c r="F29" s="193"/>
      <c r="G29" s="327" t="s">
        <v>444</v>
      </c>
      <c r="H29" s="197"/>
      <c r="I29" s="197"/>
    </row>
    <row r="30" spans="1:9" s="181" customFormat="1" ht="12.75">
      <c r="A30" s="198" t="s">
        <v>92</v>
      </c>
      <c r="B30" s="122" t="s">
        <v>445</v>
      </c>
      <c r="C30" s="193"/>
      <c r="D30" s="193"/>
      <c r="E30" s="193"/>
      <c r="F30" s="193"/>
      <c r="G30" s="330"/>
      <c r="H30" s="197"/>
      <c r="I30" s="197"/>
    </row>
    <row r="31" spans="1:9" s="181" customFormat="1" ht="12.75">
      <c r="A31" s="198" t="s">
        <v>96</v>
      </c>
      <c r="B31" s="122" t="s">
        <v>446</v>
      </c>
      <c r="C31" s="193"/>
      <c r="D31" s="193"/>
      <c r="E31" s="193"/>
      <c r="F31" s="193"/>
      <c r="G31" s="207"/>
      <c r="H31" s="197"/>
      <c r="I31" s="197"/>
    </row>
    <row r="32" spans="1:9" s="181" customFormat="1" ht="12.75">
      <c r="A32" s="141" t="s">
        <v>100</v>
      </c>
      <c r="B32" s="127" t="s">
        <v>447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1" customFormat="1" ht="24">
      <c r="A33" s="129" t="s">
        <v>448</v>
      </c>
      <c r="B33" s="127" t="s">
        <v>449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1" customFormat="1" ht="12.75">
      <c r="A34" s="186" t="s">
        <v>450</v>
      </c>
      <c r="B34" s="127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111</v>
      </c>
      <c r="B35" s="127"/>
      <c r="C35" s="203"/>
      <c r="D35" s="203"/>
      <c r="E35" s="203"/>
      <c r="F35" s="203"/>
      <c r="G35" s="207"/>
      <c r="H35" s="208"/>
      <c r="I35" s="208"/>
    </row>
    <row r="36" spans="1:9" s="181" customFormat="1" ht="12.75">
      <c r="A36" s="198" t="s">
        <v>114</v>
      </c>
      <c r="B36" s="122" t="s">
        <v>451</v>
      </c>
      <c r="C36" s="193"/>
      <c r="D36" s="193"/>
      <c r="E36" s="193"/>
      <c r="F36" s="193"/>
      <c r="G36" s="207"/>
      <c r="H36" s="197"/>
      <c r="I36" s="197"/>
    </row>
    <row r="37" spans="1:9" s="181" customFormat="1" ht="12.75">
      <c r="A37" s="198" t="s">
        <v>118</v>
      </c>
      <c r="B37" s="122" t="s">
        <v>452</v>
      </c>
      <c r="C37" s="193"/>
      <c r="D37" s="193"/>
      <c r="E37" s="193"/>
      <c r="F37" s="193"/>
      <c r="G37" s="207"/>
      <c r="H37" s="197"/>
      <c r="I37" s="197"/>
    </row>
    <row r="38" spans="1:9" s="181" customFormat="1" ht="12.75">
      <c r="A38" s="198" t="s">
        <v>121</v>
      </c>
      <c r="B38" s="122" t="s">
        <v>453</v>
      </c>
      <c r="C38" s="193"/>
      <c r="D38" s="193"/>
      <c r="E38" s="193"/>
      <c r="F38" s="193"/>
      <c r="G38" s="207"/>
      <c r="H38" s="197"/>
      <c r="I38" s="197"/>
    </row>
    <row r="39" spans="1:9" s="181" customFormat="1" ht="12.75">
      <c r="A39" s="198" t="s">
        <v>123</v>
      </c>
      <c r="B39" s="122" t="s">
        <v>454</v>
      </c>
      <c r="C39" s="193"/>
      <c r="D39" s="193"/>
      <c r="E39" s="193"/>
      <c r="F39" s="193"/>
      <c r="G39" s="207"/>
      <c r="H39" s="197"/>
      <c r="I39" s="197"/>
    </row>
    <row r="40" spans="1:9" s="181" customFormat="1" ht="12.75">
      <c r="A40" s="198" t="s">
        <v>96</v>
      </c>
      <c r="B40" s="122" t="s">
        <v>455</v>
      </c>
      <c r="C40" s="193"/>
      <c r="D40" s="193"/>
      <c r="E40" s="193"/>
      <c r="F40" s="193"/>
      <c r="G40" s="207"/>
      <c r="H40" s="197"/>
      <c r="I40" s="197"/>
    </row>
    <row r="41" spans="1:9" s="181" customFormat="1" ht="12.75">
      <c r="A41" s="141" t="s">
        <v>41</v>
      </c>
      <c r="B41" s="127" t="s">
        <v>456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1" customFormat="1" ht="12.75">
      <c r="A42" s="186" t="s">
        <v>134</v>
      </c>
      <c r="B42" s="122"/>
      <c r="C42" s="203"/>
      <c r="D42" s="203"/>
      <c r="E42" s="203"/>
      <c r="F42" s="203"/>
      <c r="G42" s="207"/>
      <c r="H42" s="197"/>
      <c r="I42" s="197"/>
    </row>
    <row r="43" spans="1:9" s="181" customFormat="1" ht="12.75">
      <c r="A43" s="198" t="s">
        <v>137</v>
      </c>
      <c r="B43" s="122" t="s">
        <v>457</v>
      </c>
      <c r="C43" s="254"/>
      <c r="D43" s="193"/>
      <c r="E43" s="193"/>
      <c r="F43" s="193"/>
      <c r="G43" s="207"/>
      <c r="H43" s="197"/>
      <c r="I43" s="197"/>
    </row>
    <row r="44" spans="1:9" s="181" customFormat="1" ht="12.75">
      <c r="A44" s="198" t="s">
        <v>140</v>
      </c>
      <c r="B44" s="122" t="s">
        <v>458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144</v>
      </c>
      <c r="B45" s="122" t="s">
        <v>459</v>
      </c>
      <c r="C45" s="193"/>
      <c r="D45" s="193"/>
      <c r="E45" s="193"/>
      <c r="F45" s="193"/>
      <c r="G45" s="211"/>
      <c r="H45" s="212"/>
      <c r="I45" s="212"/>
    </row>
    <row r="46" spans="1:9" s="181" customFormat="1" ht="12.75">
      <c r="A46" s="198" t="s">
        <v>148</v>
      </c>
      <c r="B46" s="199" t="s">
        <v>460</v>
      </c>
      <c r="C46" s="193"/>
      <c r="D46" s="193"/>
      <c r="E46" s="193"/>
      <c r="F46" s="193"/>
      <c r="G46" s="207"/>
      <c r="H46" s="197"/>
      <c r="I46" s="197"/>
    </row>
    <row r="47" spans="1:9" s="181" customFormat="1" ht="12.75">
      <c r="A47" s="198" t="s">
        <v>152</v>
      </c>
      <c r="B47" s="122" t="s">
        <v>461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155</v>
      </c>
      <c r="B48" s="122" t="s">
        <v>462</v>
      </c>
      <c r="C48" s="193"/>
      <c r="D48" s="193"/>
      <c r="E48" s="193"/>
      <c r="F48" s="193"/>
      <c r="G48" s="207"/>
      <c r="H48" s="197"/>
      <c r="I48" s="197"/>
    </row>
    <row r="49" spans="1:9" ht="12.75">
      <c r="A49" s="141" t="s">
        <v>74</v>
      </c>
      <c r="B49" s="127" t="s">
        <v>456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493</v>
      </c>
      <c r="B50" s="127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463</v>
      </c>
      <c r="B51" s="214" t="s">
        <v>464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49" t="s">
        <v>163</v>
      </c>
      <c r="B52" s="214" t="s">
        <v>465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165</v>
      </c>
      <c r="B53" s="214" t="s">
        <v>466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167</v>
      </c>
      <c r="B54" s="214" t="s">
        <v>467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169</v>
      </c>
      <c r="B55" s="214" t="s">
        <v>468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171</v>
      </c>
      <c r="B56" s="214" t="s">
        <v>469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470</v>
      </c>
      <c r="B57" s="214" t="s">
        <v>471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175</v>
      </c>
      <c r="B58" s="214" t="s">
        <v>472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177</v>
      </c>
      <c r="B59" s="214" t="s">
        <v>473</v>
      </c>
      <c r="C59" s="193"/>
      <c r="D59" s="193"/>
      <c r="E59" s="193"/>
      <c r="F59" s="193"/>
      <c r="G59" s="207"/>
      <c r="H59" s="197"/>
      <c r="I59" s="197"/>
    </row>
    <row r="60" spans="1:9" ht="12.75">
      <c r="A60" s="140" t="s">
        <v>96</v>
      </c>
      <c r="B60" s="214" t="s">
        <v>474</v>
      </c>
      <c r="C60" s="193"/>
      <c r="D60" s="193"/>
      <c r="E60" s="193"/>
      <c r="F60" s="193"/>
      <c r="G60" s="207"/>
      <c r="H60" s="197"/>
      <c r="I60" s="197"/>
    </row>
    <row r="61" spans="1:9" ht="12.75">
      <c r="A61" s="141" t="s">
        <v>100</v>
      </c>
      <c r="B61" s="215" t="s">
        <v>475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476</v>
      </c>
      <c r="B62" s="216" t="s">
        <v>477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478</v>
      </c>
      <c r="B63" s="216" t="s">
        <v>479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0</v>
      </c>
      <c r="I63" s="255">
        <f>SUM(I10:I62)</f>
        <v>0</v>
      </c>
    </row>
    <row r="64" spans="1:9" ht="12.75">
      <c r="A64" s="218" t="s">
        <v>394</v>
      </c>
      <c r="I64" s="185"/>
    </row>
    <row r="65" spans="1:9" ht="24.75" customHeight="1">
      <c r="A65" s="329" t="s">
        <v>494</v>
      </c>
      <c r="B65" s="324"/>
      <c r="C65" s="324"/>
      <c r="D65" s="324"/>
      <c r="E65" s="324"/>
      <c r="F65" s="324"/>
      <c r="G65" s="324"/>
      <c r="H65" s="324"/>
      <c r="I65" s="324"/>
    </row>
    <row r="66" spans="1:9" ht="12.75">
      <c r="A66" s="329" t="s">
        <v>498</v>
      </c>
      <c r="B66" s="329"/>
      <c r="C66" s="329"/>
      <c r="D66" s="329"/>
      <c r="E66" s="329"/>
      <c r="F66" s="329"/>
      <c r="G66" s="331"/>
      <c r="H66" s="331"/>
      <c r="I66" s="331"/>
    </row>
    <row r="67" spans="1:9" ht="12.75" customHeight="1">
      <c r="A67" s="329" t="s">
        <v>499</v>
      </c>
      <c r="B67" s="324"/>
      <c r="C67" s="324"/>
      <c r="D67" s="324"/>
      <c r="E67" s="324"/>
      <c r="F67" s="324"/>
      <c r="G67" s="324"/>
      <c r="H67" s="324"/>
      <c r="I67" s="324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tr">
        <f>'справка №1-БАЛАНС'!A75</f>
        <v>Дата на съставяне:           25.10.2012 г.</v>
      </c>
      <c r="B69" s="222"/>
      <c r="C69" s="223" t="s">
        <v>193</v>
      </c>
      <c r="D69" s="112" t="s">
        <v>501</v>
      </c>
      <c r="E69" s="222"/>
      <c r="F69" s="222" t="s">
        <v>480</v>
      </c>
      <c r="G69" s="26" t="s">
        <v>502</v>
      </c>
      <c r="H69" s="174"/>
      <c r="I69" s="175"/>
    </row>
    <row r="70" spans="1:9" ht="12.75">
      <c r="A70" s="174"/>
      <c r="B70" s="174"/>
      <c r="C70" s="174"/>
      <c r="D70" s="174"/>
      <c r="E70" s="174"/>
      <c r="F70" s="175"/>
      <c r="G70" s="175"/>
      <c r="H70" s="174"/>
      <c r="I70" s="174"/>
    </row>
    <row r="71" spans="1:9" ht="12.75">
      <c r="A71" s="174"/>
      <c r="B71" s="174"/>
      <c r="C71" s="174"/>
      <c r="D71" s="174"/>
      <c r="E71" s="174"/>
      <c r="F71" s="175"/>
      <c r="G71" s="175"/>
      <c r="H71" s="174"/>
      <c r="I71" s="174"/>
    </row>
    <row r="72" spans="1:9" ht="12.75">
      <c r="A72" s="174"/>
      <c r="B72" s="174"/>
      <c r="C72" s="174"/>
      <c r="D72" s="174"/>
      <c r="E72" s="174"/>
      <c r="F72" s="175"/>
      <c r="G72" s="175"/>
      <c r="H72" s="174"/>
      <c r="I72" s="174"/>
    </row>
    <row r="73" spans="1:9" ht="12.75">
      <c r="A73" s="174"/>
      <c r="B73" s="174"/>
      <c r="C73" s="174"/>
      <c r="D73" s="174"/>
      <c r="E73" s="174"/>
      <c r="F73" s="175"/>
      <c r="G73" s="175"/>
      <c r="H73" s="174"/>
      <c r="I73" s="174"/>
    </row>
    <row r="74" spans="1:9" ht="12.75">
      <c r="A74" s="174"/>
      <c r="B74" s="174"/>
      <c r="C74" s="174"/>
      <c r="D74" s="174"/>
      <c r="E74" s="174"/>
      <c r="F74" s="175"/>
      <c r="G74" s="175"/>
      <c r="H74" s="174"/>
      <c r="I74" s="174"/>
    </row>
    <row r="75" spans="1:9" ht="12.75">
      <c r="A75" s="174"/>
      <c r="B75" s="174"/>
      <c r="C75" s="174"/>
      <c r="D75" s="174"/>
      <c r="E75" s="174"/>
      <c r="F75" s="175"/>
      <c r="G75" s="175"/>
      <c r="H75" s="174"/>
      <c r="I75" s="174"/>
    </row>
  </sheetData>
  <sheetProtection password="CF7A" sheet="1" objects="1" scenarios="1"/>
  <mergeCells count="14">
    <mergeCell ref="A65:I65"/>
    <mergeCell ref="A67:I67"/>
    <mergeCell ref="G16:G17"/>
    <mergeCell ref="G19:G20"/>
    <mergeCell ref="A66:I66"/>
    <mergeCell ref="G29:G30"/>
    <mergeCell ref="G21:G22"/>
    <mergeCell ref="G23:G24"/>
    <mergeCell ref="G25:G26"/>
    <mergeCell ref="G27:G28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penka</cp:lastModifiedBy>
  <cp:lastPrinted>2012-10-26T12:11:35Z</cp:lastPrinted>
  <dcterms:created xsi:type="dcterms:W3CDTF">2000-06-29T12:02:40Z</dcterms:created>
  <dcterms:modified xsi:type="dcterms:W3CDTF">2012-10-29T12:07:13Z</dcterms:modified>
  <cp:category/>
  <cp:version/>
  <cp:contentType/>
  <cp:contentStatus/>
</cp:coreProperties>
</file>