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<sst xmlns="http://schemas.openxmlformats.org/spreadsheetml/2006/main" count="662" uniqueCount="528">
  <si>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</si>
  <si>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</si>
  <si>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</si>
  <si>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</si>
  <si>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</si>
  <si>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</si>
  <si>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</si>
  <si>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</si>
  <si>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</si>
  <si>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</si>
  <si>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</si>
  <si>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</si>
  <si>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</si>
  <si>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</si>
  <si>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</si>
  <si>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</si>
  <si>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</si>
  <si>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</si>
  <si>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</si>
  <si>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</si>
  <si>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</si>
  <si>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</si>
  <si>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</si>
  <si>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</si>
  <si>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</si>
  <si>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</si>
  <si>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</si>
  <si>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</si>
  <si>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</si>
  <si>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</si>
  <si>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</si>
  <si>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</si>
  <si>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</si>
  <si>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</si>
  <si>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</si>
  <si>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</si>
  <si>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</si>
  <si>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</si>
  <si>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</si>
  <si>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</si>
  <si>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</si>
  <si>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</si>
  <si>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</si>
  <si>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</si>
  <si>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</si>
  <si>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</si>
  <si>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</si>
  <si>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</si>
  <si>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</si>
  <si>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</si>
  <si>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</si>
  <si>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</si>
  <si>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</si>
  <si>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</si>
  <si>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</si>
  <si>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</si>
  <si>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</si>
  <si>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</si>
  <si>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</si>
  <si>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</si>
  <si>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</si>
  <si>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</si>
  <si>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</si>
  <si>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</si>
  <si>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</si>
  <si>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</si>
  <si>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</si>
  <si>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</si>
  <si>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</si>
  <si>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</si>
  <si>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</si>
  <si>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</si>
  <si>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</si>
  <si>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</si>
  <si>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</si>
  <si>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</si>
  <si>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</si>
  <si>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</si>
  <si>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</si>
  <si>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</si>
  <si>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</si>
  <si>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</si>
  <si>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</si>
  <si>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</si>
  <si>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</si>
  <si>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</si>
  <si>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</si>
  <si>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</si>
  <si>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</si>
  <si>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</si>
  <si>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</si>
  <si>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</si>
  <si>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</si>
  <si>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</si>
  <si>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</si>
  <si>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</si>
  <si>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</si>
  <si>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</si>
  <si>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</si>
  <si>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</si>
  <si>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</si>
  <si>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</si>
  <si>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</si>
  <si>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</si>
  <si>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</si>
  <si>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</si>
  <si>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</si>
  <si>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</si>
  <si>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</si>
  <si>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</si>
  <si>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</si>
  <si>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</si>
  <si>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</si>
  <si>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</si>
  <si>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</si>
  <si>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</si>
  <si>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</si>
  <si>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</si>
  <si>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</si>
  <si>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</si>
  <si>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</si>
  <si>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</si>
  <si>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</si>
  <si>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</si>
  <si>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</si>
  <si>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</si>
  <si>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</si>
  <si>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</si>
  <si>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</si>
  <si>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</si>
  <si>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</si>
  <si>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</si>
  <si>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</si>
  <si>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</si>
  <si>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</si>
  <si>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</si>
  <si>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</si>
  <si>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</si>
  <si>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</si>
  <si>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</si>
  <si>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</si>
  <si>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</si>
  <si>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</si>
  <si>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</si>
  <si>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</si>
  <si>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</si>
  <si>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</si>
  <si>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</si>
  <si>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</si>
  <si>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</si>
  <si>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</si>
  <si>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</si>
  <si>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</si>
  <si>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</si>
  <si>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</si>
  <si>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</si>
  <si>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</si>
  <si>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</si>
  <si>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</si>
  <si>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</si>
  <si>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</si>
  <si>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</si>
  <si>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</si>
  <si>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</si>
  <si>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</si>
  <si>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</si>
  <si>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</si>
  <si>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</si>
  <si>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</si>
  <si>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</si>
  <si>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</si>
  <si>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</si>
  <si>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</si>
  <si>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</si>
  <si>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</si>
  <si>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</si>
  <si>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</si>
  <si>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</si>
  <si>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</si>
  <si>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</si>
  <si>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</si>
  <si>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</si>
  <si>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</si>
  <si>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</si>
  <si>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</si>
  <si>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</si>
  <si>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</si>
  <si>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</si>
  <si>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</si>
  <si>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</si>
  <si>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</si>
  <si>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</si>
  <si>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</si>
  <si>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</si>
  <si>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</si>
  <si>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</si>
  <si>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</si>
  <si>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</si>
  <si>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</si>
  <si>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</si>
  <si>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</si>
  <si>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</si>
  <si>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</si>
  <si>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</si>
  <si>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</si>
  <si>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</si>
  <si>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</si>
  <si>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</si>
  <si>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</si>
  <si>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</si>
  <si>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</si>
  <si>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</si>
  <si>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</si>
  <si>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</si>
  <si>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</si>
  <si>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</si>
  <si>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</si>
  <si>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</si>
  <si>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</si>
  <si>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</si>
  <si>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</si>
  <si>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</si>
  <si>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</si>
  <si>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</si>
  <si>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</si>
  <si>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</si>
  <si>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</si>
  <si>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</si>
  <si>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</si>
  <si>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</si>
  <si>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</si>
  <si>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</si>
  <si>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</si>
  <si>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</si>
  <si>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</si>
  <si>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</si>
  <si>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</si>
  <si>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</si>
  <si>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</si>
  <si>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</si>
  <si>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</si>
  <si>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</si>
  <si>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</si>
  <si>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</si>
  <si>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</si>
  <si>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</si>
  <si>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</si>
  <si>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</si>
  <si>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</si>
  <si>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</si>
  <si>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</si>
  <si>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</si>
  <si>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</si>
  <si>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</si>
  <si>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</si>
  <si>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</si>
  <si>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</si>
  <si>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</si>
  <si>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</si>
  <si>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</si>
  <si>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</si>
  <si>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</si>
  <si>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</si>
  <si>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</si>
  <si>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</si>
  <si>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</si>
  <si>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</si>
  <si>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</si>
  <si>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</si>
  <si>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</si>
  <si>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</si>
  <si>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</si>
  <si>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</si>
  <si>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</si>
  <si>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</si>
  <si>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</si>
  <si>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</si>
  <si>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</si>
  <si>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</si>
  <si>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</si>
  <si>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</si>
  <si>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</si>
  <si>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</si>
  <si>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</si>
  <si>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</si>
  <si>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</si>
  <si>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</si>
  <si>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</si>
  <si>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</si>
  <si>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</si>
  <si>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</si>
  <si>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</si>
  <si>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</si>
  <si>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</si>
  <si>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</si>
  <si>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</si>
  <si>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</si>
  <si>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</si>
  <si>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</si>
  <si>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</si>
  <si>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</si>
  <si>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</si>
  <si>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</si>
  <si>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</si>
  <si>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</si>
  <si>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</si>
  <si>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</si>
  <si>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</si>
  <si>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</si>
  <si>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</si>
  <si>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</si>
  <si>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</si>
  <si>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</si>
  <si>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</si>
  <si>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</si>
  <si>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</si>
  <si>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</si>
  <si>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</si>
  <si>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</si>
  <si>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</si>
  <si>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</si>
  <si>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</si>
  <si>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</si>
  <si>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</si>
  <si>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</si>
  <si>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</si>
  <si>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</si>
  <si>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</si>
  <si>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</si>
  <si>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</si>
  <si>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</si>
  <si>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</si>
  <si>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</si>
  <si>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</si>
  <si>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</si>
  <si>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</si>
  <si>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</si>
  <si>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</si>
  <si>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</si>
  <si>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</si>
  <si>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</si>
  <si>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</si>
  <si>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</si>
  <si>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</si>
  <si>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</si>
  <si>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</si>
  <si>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</si>
  <si>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</si>
  <si>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</si>
  <si>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</si>
  <si>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</si>
  <si>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</si>
  <si>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</si>
  <si>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</si>
  <si>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</si>
  <si>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</si>
  <si>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</si>
  <si>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</si>
  <si>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</si>
  <si>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</si>
  <si>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</si>
  <si>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</si>
  <si>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</si>
  <si>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</si>
  <si>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</si>
  <si>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</si>
  <si>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</si>
  <si>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</si>
  <si>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</si>
  <si>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</si>
  <si>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</si>
  <si>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</si>
  <si>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</si>
  <si>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</si>
  <si>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</si>
  <si>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</si>
  <si>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</si>
  <si>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</si>
  <si>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</si>
  <si>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</si>
  <si>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</si>
  <si>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</si>
  <si>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</si>
  <si>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</si>
  <si>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</si>
  <si>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</si>
  <si>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</si>
  <si>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</si>
  <si>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</si>
  <si>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</si>
  <si>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</si>
  <si>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</si>
  <si>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</si>
  <si>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</si>
  <si>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</si>
  <si>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</si>
  <si>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</si>
  <si>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</si>
  <si>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</si>
  <si>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</si>
  <si>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</si>
  <si>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</si>
  <si>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</si>
  <si>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</si>
  <si>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</si>
  <si>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</si>
  <si>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</si>
  <si>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</si>
  <si>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</si>
  <si>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</si>
  <si>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</si>
  <si>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</si>
  <si>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</si>
  <si>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</si>
  <si>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</si>
  <si>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</si>
  <si>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</si>
  <si>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</si>
  <si>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</si>
  <si>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</si>
  <si>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</si>
  <si>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</si>
  <si>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</si>
  <si>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</si>
  <si>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</si>
  <si>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</si>
  <si>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</si>
  <si>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</si>
  <si>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</si>
  <si>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</si>
  <si>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</si>
  <si>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</si>
  <si>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</si>
  <si>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</si>
  <si>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</si>
  <si>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</si>
  <si>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</si>
  <si>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</si>
  <si>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</si>
  <si>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</si>
  <si>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</si>
  <si>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</si>
  <si>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</si>
  <si>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</si>
  <si>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</si>
  <si>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</si>
  <si>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</si>
  <si>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</si>
  <si>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</si>
  <si>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</si>
  <si>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</si>
  <si>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</si>
  <si>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</si>
  <si>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</si>
  <si>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</si>
  <si>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</si>
  <si>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</si>
  <si>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</si>
  <si>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</si>
  <si>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</si>
  <si>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</si>
  <si>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</si>
  <si>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</si>
  <si>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</si>
  <si>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</si>
  <si>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</si>
  <si>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</si>
  <si>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</si>
  <si>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</si>
  <si>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</si>
  <si>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</si>
  <si>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</si>
  <si>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</si>
  <si>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</si>
  <si>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</si>
  <si>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</si>
  <si>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</si>
  <si>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</si>
  <si>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</si>
  <si>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</si>
  <si>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</si>
  <si>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</si>
  <si>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</si>
  <si>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</si>
  <si>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</si>
  <si>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</si>
  <si>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</si>
  <si>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</si>
  <si>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</si>
  <si>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</si>
  <si>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</si>
  <si>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</si>
  <si>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</si>
  <si>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</si>
  <si>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</si>
  <si>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</si>
  <si>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</si>
  <si>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</si>
  <si>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</si>
  <si>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</si>
  <si>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</si>
  <si>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r>
      <t>Дата на съставяне:</t>
    </r>
    <r>
      <rPr>
        <sz val="9"/>
        <rFont val="Times New Roman"/>
        <family val="1"/>
      </rPr>
      <t>..30.01.2013 г.</t>
    </r>
  </si>
  <si>
    <r>
      <t>Дата на съставяне:</t>
    </r>
    <r>
      <rPr>
        <sz val="10"/>
        <rFont val="Times New Roman"/>
        <family val="1"/>
      </rPr>
      <t>30.01.2013г.</t>
    </r>
  </si>
  <si>
    <t>Име на отчитащото предприятие: МОСТСТРОЙ АД/ В НЕСЪСТОЯТЕЛНОСТ/</t>
  </si>
  <si>
    <t>1.Кредитори чл.722 ал.1 т.1 ТЗ</t>
  </si>
  <si>
    <t>2.Кредитори чл.722 ал.1 т.4 ТЗ</t>
  </si>
  <si>
    <t>3.Кредитори чл.722 ал.1 т.6 ТЗ</t>
  </si>
  <si>
    <t>4.Кредитори чл.722 ал.1 т.7 ТЗ</t>
  </si>
  <si>
    <t>5.Кредитори чл.722 ал.1 т.8 ТЗ</t>
  </si>
  <si>
    <t>6.Кредитори чл.722 ал.1 т.9 ТЗ</t>
  </si>
  <si>
    <t>МОСТСТРОЙ АД /В НЕСЪСТОЯТЕЛНОСТ/</t>
  </si>
  <si>
    <t xml:space="preserve"> </t>
  </si>
  <si>
    <t>Отчетен период:01.01.2012-31.12.2012</t>
  </si>
  <si>
    <t>Отчетен период: 01.01.-31.12.2012</t>
  </si>
  <si>
    <t>МОСТСТРОЙ АД / В НЕСЪСТОЯТЕЛНОСТ/</t>
  </si>
  <si>
    <t>Име на отчитащото се предприятие: МОСТСТРОЙ АД/в несъстоятелност/</t>
  </si>
  <si>
    <t>ЕИК  121207124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</si>
  <si>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</si>
  <si>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</si>
  <si>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</si>
  <si>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1.3. Аутдор Адвъртайзинг медиа АД</t>
  </si>
  <si>
    <t>договорни лихви</t>
  </si>
  <si>
    <t>................................</t>
  </si>
  <si>
    <t>Синдик</t>
  </si>
  <si>
    <t xml:space="preserve"> Дата  на съставяне: 30.01.2013                            </t>
  </si>
  <si>
    <t xml:space="preserve">Дата на съставяне: 30.01.2013                                                     </t>
  </si>
  <si>
    <t>ЕИК 121207124</t>
  </si>
  <si>
    <t>Дата на съставяне: 30.01.2013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</si>
</sst>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1">
      <selection activeCell="B79" sqref="B79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14.25">
      <c r="A3" s="26" t="s">
        <v>1</v>
      </c>
      <c r="B3" s="26"/>
      <c r="C3" s="26"/>
      <c r="D3" s="29"/>
      <c r="E3" s="29" t="s">
        <v>510</v>
      </c>
      <c r="F3" s="29"/>
      <c r="G3" s="29"/>
      <c r="H3" s="120"/>
      <c r="I3" s="121" t="s">
        <v>2</v>
      </c>
      <c r="J3" s="27"/>
      <c r="K3" s="27">
        <v>121207124</v>
      </c>
      <c r="L3" s="28"/>
    </row>
    <row r="4" spans="1:12" ht="14.25">
      <c r="A4" s="26" t="s">
        <v>512</v>
      </c>
      <c r="B4" s="26"/>
      <c r="C4" s="26"/>
      <c r="D4" s="120"/>
      <c r="E4" s="120"/>
      <c r="F4" s="120"/>
      <c r="G4" s="120"/>
      <c r="H4" s="120"/>
      <c r="I4" s="122" t="s">
        <v>4</v>
      </c>
      <c r="J4" s="27"/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6" t="s">
        <v>10</v>
      </c>
      <c r="G7" s="90"/>
      <c r="H7" s="89" t="s">
        <v>8</v>
      </c>
      <c r="I7" s="134" t="s">
        <v>9</v>
      </c>
      <c r="J7" s="135"/>
      <c r="K7" s="136"/>
      <c r="L7" s="326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7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7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>
        <v>774</v>
      </c>
      <c r="D12" s="298"/>
      <c r="E12" s="299">
        <f>C12+D12</f>
        <v>774</v>
      </c>
      <c r="F12" s="269"/>
      <c r="G12" s="127" t="s">
        <v>25</v>
      </c>
      <c r="H12" s="125" t="s">
        <v>26</v>
      </c>
      <c r="I12" s="269"/>
      <c r="J12" s="269">
        <v>5575</v>
      </c>
      <c r="K12" s="299">
        <f>I12+J12</f>
        <v>5575</v>
      </c>
      <c r="L12" s="269"/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>
        <v>310</v>
      </c>
      <c r="D13" s="298"/>
      <c r="E13" s="299">
        <f aca="true" t="shared" si="0" ref="E13:E71">C13+D13</f>
        <v>310</v>
      </c>
      <c r="F13" s="269"/>
      <c r="G13" s="143" t="s">
        <v>29</v>
      </c>
      <c r="H13" s="125" t="s">
        <v>30</v>
      </c>
      <c r="I13" s="270"/>
      <c r="J13" s="270"/>
      <c r="K13" s="299">
        <f>I13+J13</f>
        <v>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>
        <v>35</v>
      </c>
      <c r="D14" s="298"/>
      <c r="E14" s="299">
        <f t="shared" si="0"/>
        <v>35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>
        <v>5</v>
      </c>
      <c r="D16" s="298"/>
      <c r="E16" s="299">
        <f t="shared" si="0"/>
        <v>5</v>
      </c>
      <c r="F16" s="269"/>
      <c r="G16" s="144" t="s">
        <v>41</v>
      </c>
      <c r="H16" s="130" t="s">
        <v>42</v>
      </c>
      <c r="I16" s="268">
        <f>I15+I12</f>
        <v>0</v>
      </c>
      <c r="J16" s="268">
        <f>J15+J12</f>
        <v>5575</v>
      </c>
      <c r="K16" s="268">
        <f>K15+K12</f>
        <v>5575</v>
      </c>
      <c r="L16" s="268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>
        <v>19</v>
      </c>
      <c r="D17" s="298"/>
      <c r="E17" s="299">
        <f t="shared" si="0"/>
        <v>19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/>
      <c r="J18" s="307">
        <v>-614</v>
      </c>
      <c r="K18" s="299">
        <f>I18+J18</f>
        <v>-614</v>
      </c>
      <c r="L18" s="308"/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>
        <v>-172</v>
      </c>
      <c r="K19" s="299">
        <f>I19+J19</f>
        <v>-172</v>
      </c>
      <c r="L19" s="308"/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1143</v>
      </c>
      <c r="D21" s="263">
        <f>SUM(D12:D18)+D20</f>
        <v>0</v>
      </c>
      <c r="E21" s="299">
        <f t="shared" si="0"/>
        <v>1143</v>
      </c>
      <c r="F21" s="263">
        <f>SUM(F12:F18)+F20</f>
        <v>0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/>
      <c r="J23" s="307">
        <v>-37980</v>
      </c>
      <c r="K23" s="302">
        <f>I23+J23</f>
        <v>-37980</v>
      </c>
      <c r="L23" s="307"/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0</v>
      </c>
      <c r="J24" s="309">
        <f>J23+J22</f>
        <v>-37980</v>
      </c>
      <c r="K24" s="309">
        <f>K23+K22</f>
        <v>-37980</v>
      </c>
      <c r="L24" s="309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0</v>
      </c>
      <c r="J26" s="268">
        <f>J24+J18+J16+J19</f>
        <v>-33191</v>
      </c>
      <c r="K26" s="268">
        <f>K24+K18+K16+K19</f>
        <v>-33191</v>
      </c>
      <c r="L26" s="268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/>
      <c r="K29" s="299">
        <f aca="true" t="shared" si="1" ref="K29:K39">I29+J29</f>
        <v>0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>
        <v>15755</v>
      </c>
      <c r="J30" s="269"/>
      <c r="K30" s="299">
        <f t="shared" si="1"/>
        <v>15755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>
        <v>6038</v>
      </c>
      <c r="J32" s="269">
        <v>3887</v>
      </c>
      <c r="K32" s="299">
        <f t="shared" si="1"/>
        <v>9925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/>
      <c r="J34" s="269">
        <v>882</v>
      </c>
      <c r="K34" s="299">
        <f t="shared" si="1"/>
        <v>882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1143</v>
      </c>
      <c r="D36" s="263">
        <f>D35+D28+D21</f>
        <v>0</v>
      </c>
      <c r="E36" s="299">
        <f t="shared" si="0"/>
        <v>1143</v>
      </c>
      <c r="F36" s="263">
        <f>F35+F28+F21</f>
        <v>0</v>
      </c>
      <c r="G36" s="127" t="s">
        <v>106</v>
      </c>
      <c r="H36" s="125" t="s">
        <v>107</v>
      </c>
      <c r="I36" s="269"/>
      <c r="J36" s="269">
        <v>244</v>
      </c>
      <c r="K36" s="299">
        <f t="shared" si="1"/>
        <v>244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/>
      <c r="K38" s="299">
        <f t="shared" si="1"/>
        <v>0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>
        <v>9127</v>
      </c>
      <c r="K39" s="299">
        <f t="shared" si="1"/>
        <v>9127</v>
      </c>
      <c r="L39" s="269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21793</v>
      </c>
      <c r="J40" s="268">
        <f>SUM(J29:J39)</f>
        <v>14140</v>
      </c>
      <c r="K40" s="268">
        <f>SUM(K29:K39)</f>
        <v>35933</v>
      </c>
      <c r="L40" s="268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>
        <v>9</v>
      </c>
      <c r="K43" s="299">
        <f aca="true" t="shared" si="2" ref="K43:K50">I43+J43</f>
        <v>9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>
        <v>6</v>
      </c>
      <c r="K45" s="299">
        <f t="shared" si="2"/>
        <v>6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>
        <v>4</v>
      </c>
      <c r="K46" s="299">
        <f t="shared" si="2"/>
        <v>4</v>
      </c>
      <c r="L46" s="269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>
        <v>120</v>
      </c>
      <c r="D47" s="260"/>
      <c r="E47" s="299">
        <f t="shared" si="0"/>
        <v>120</v>
      </c>
      <c r="F47" s="260"/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>
        <v>129</v>
      </c>
      <c r="D48" s="260"/>
      <c r="E48" s="299">
        <f t="shared" si="0"/>
        <v>129</v>
      </c>
      <c r="F48" s="260"/>
      <c r="G48" s="128" t="s">
        <v>142</v>
      </c>
      <c r="H48" s="125" t="s">
        <v>143</v>
      </c>
      <c r="I48" s="269"/>
      <c r="J48" s="269">
        <v>18</v>
      </c>
      <c r="K48" s="299">
        <f t="shared" si="2"/>
        <v>18</v>
      </c>
      <c r="L48" s="269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>
        <v>5</v>
      </c>
      <c r="K49" s="299">
        <f t="shared" si="2"/>
        <v>5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/>
      <c r="K50" s="299">
        <f t="shared" si="2"/>
        <v>0</v>
      </c>
      <c r="L50" s="269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42</v>
      </c>
      <c r="K51" s="309">
        <f>SUM(K43:K50)</f>
        <v>42</v>
      </c>
      <c r="L51" s="309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>
        <v>1273</v>
      </c>
      <c r="D52" s="260"/>
      <c r="E52" s="299">
        <f t="shared" si="0"/>
        <v>1273</v>
      </c>
      <c r="F52" s="260"/>
      <c r="G52" s="148" t="s">
        <v>157</v>
      </c>
      <c r="H52" s="130" t="s">
        <v>158</v>
      </c>
      <c r="I52" s="268">
        <f>I40+I51</f>
        <v>21793</v>
      </c>
      <c r="J52" s="268">
        <f>J40+J51</f>
        <v>14182</v>
      </c>
      <c r="K52" s="268">
        <f>K40+K51</f>
        <v>35975</v>
      </c>
      <c r="L52" s="268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1522</v>
      </c>
      <c r="D53" s="263">
        <f>SUM(D47:D52)</f>
        <v>0</v>
      </c>
      <c r="E53" s="299">
        <f t="shared" si="0"/>
        <v>1522</v>
      </c>
      <c r="F53" s="263">
        <f>SUM(F47:F52)</f>
        <v>0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10</v>
      </c>
      <c r="D55" s="268">
        <f>SUM(D56:D59)</f>
        <v>0</v>
      </c>
      <c r="E55" s="299">
        <f t="shared" si="0"/>
        <v>10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>
        <v>5</v>
      </c>
      <c r="D56" s="269"/>
      <c r="E56" s="299">
        <f t="shared" si="0"/>
        <v>5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>
        <v>5</v>
      </c>
      <c r="D59" s="269"/>
      <c r="E59" s="299">
        <f t="shared" si="0"/>
        <v>5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10</v>
      </c>
      <c r="D65" s="268">
        <f>D55+D60+D61+D63+D64</f>
        <v>0</v>
      </c>
      <c r="E65" s="299">
        <f t="shared" si="0"/>
        <v>10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>
        <v>15</v>
      </c>
      <c r="E67" s="299">
        <f t="shared" si="0"/>
        <v>15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/>
      <c r="D68" s="269">
        <v>94</v>
      </c>
      <c r="E68" s="299">
        <f t="shared" si="0"/>
        <v>94</v>
      </c>
      <c r="F68" s="269"/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0</v>
      </c>
      <c r="D69" s="265">
        <f>D68+D67</f>
        <v>109</v>
      </c>
      <c r="E69" s="299">
        <f t="shared" si="0"/>
        <v>109</v>
      </c>
      <c r="F69" s="265">
        <f>F68+F67</f>
        <v>0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1532</v>
      </c>
      <c r="D70" s="268">
        <f>D69+D65+D53+D44</f>
        <v>109</v>
      </c>
      <c r="E70" s="299">
        <f t="shared" si="0"/>
        <v>1641</v>
      </c>
      <c r="F70" s="268">
        <f>F69+F65+F53+F44</f>
        <v>0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2675</v>
      </c>
      <c r="D71" s="263">
        <f>D70+D36</f>
        <v>109</v>
      </c>
      <c r="E71" s="299">
        <f t="shared" si="0"/>
        <v>2784</v>
      </c>
      <c r="F71" s="263">
        <f>F70+F36</f>
        <v>0</v>
      </c>
      <c r="G71" s="132" t="s">
        <v>191</v>
      </c>
      <c r="H71" s="131" t="s">
        <v>192</v>
      </c>
      <c r="I71" s="268">
        <f>I52+I26</f>
        <v>21793</v>
      </c>
      <c r="J71" s="268">
        <f>J52+J26</f>
        <v>-19009</v>
      </c>
      <c r="K71" s="268">
        <f>K52+K26</f>
        <v>2784</v>
      </c>
      <c r="L71" s="268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501</v>
      </c>
      <c r="B75" s="273"/>
      <c r="C75" s="274"/>
      <c r="D75" s="275" t="s">
        <v>193</v>
      </c>
      <c r="E75" s="275"/>
      <c r="F75" s="115" t="s">
        <v>194</v>
      </c>
      <c r="G75" s="276" t="s">
        <v>481</v>
      </c>
      <c r="H75" s="277"/>
      <c r="I75" s="28" t="s">
        <v>522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9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H42" sqref="H42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 t="s">
        <v>514</v>
      </c>
      <c r="F2" s="175"/>
      <c r="G2" s="155"/>
      <c r="H2" s="155"/>
    </row>
    <row r="3" spans="1:8" ht="15">
      <c r="A3" s="4" t="s">
        <v>1</v>
      </c>
      <c r="B3" s="4" t="s">
        <v>511</v>
      </c>
      <c r="C3" s="6"/>
      <c r="D3" s="6"/>
      <c r="E3" s="2"/>
      <c r="F3" s="121" t="s">
        <v>2</v>
      </c>
      <c r="G3" s="155"/>
      <c r="H3" s="27">
        <v>121207124</v>
      </c>
    </row>
    <row r="4" spans="1:8" ht="15">
      <c r="A4" s="4" t="s">
        <v>512</v>
      </c>
      <c r="B4" s="4"/>
      <c r="C4" s="155"/>
      <c r="D4" s="155"/>
      <c r="E4" s="16"/>
      <c r="F4" s="122" t="s">
        <v>4</v>
      </c>
      <c r="G4" s="155"/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5</v>
      </c>
      <c r="D10" s="159"/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>
        <v>25</v>
      </c>
      <c r="D11" s="159"/>
      <c r="E11" s="7" t="s">
        <v>214</v>
      </c>
      <c r="F11" s="42" t="s">
        <v>215</v>
      </c>
      <c r="G11" s="159"/>
      <c r="H11" s="159"/>
    </row>
    <row r="12" spans="1:8" ht="12.75">
      <c r="A12" s="65" t="s">
        <v>216</v>
      </c>
      <c r="B12" s="46" t="s">
        <v>217</v>
      </c>
      <c r="C12" s="159"/>
      <c r="D12" s="159"/>
      <c r="E12" s="7" t="s">
        <v>399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/>
      <c r="D13" s="159"/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>
        <v>332</v>
      </c>
      <c r="D14" s="159"/>
      <c r="E14" s="7" t="s">
        <v>225</v>
      </c>
      <c r="F14" s="42" t="s">
        <v>226</v>
      </c>
      <c r="G14" s="159"/>
      <c r="H14" s="159"/>
    </row>
    <row r="15" spans="1:8" ht="12.75">
      <c r="A15" s="65" t="s">
        <v>227</v>
      </c>
      <c r="B15" s="46" t="s">
        <v>228</v>
      </c>
      <c r="C15" s="159">
        <v>252</v>
      </c>
      <c r="D15" s="159"/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614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614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614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>
        <v>1</v>
      </c>
      <c r="D24" s="159"/>
      <c r="E24" s="7" t="s">
        <v>206</v>
      </c>
      <c r="F24" s="42"/>
      <c r="G24" s="23">
        <f>SUM(G25:G27)</f>
        <v>385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>
        <v>633</v>
      </c>
      <c r="D25" s="159"/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172</v>
      </c>
      <c r="D26" s="159"/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14</v>
      </c>
      <c r="D27" s="159"/>
      <c r="E27" s="7" t="s">
        <v>264</v>
      </c>
      <c r="F27" s="42" t="s">
        <v>265</v>
      </c>
      <c r="G27" s="159">
        <v>385</v>
      </c>
      <c r="H27" s="159"/>
    </row>
    <row r="28" spans="1:8" ht="12.75">
      <c r="A28" s="7" t="s">
        <v>266</v>
      </c>
      <c r="B28" s="42" t="s">
        <v>228</v>
      </c>
      <c r="C28" s="159">
        <v>428</v>
      </c>
      <c r="D28" s="159"/>
      <c r="E28" s="7" t="s">
        <v>267</v>
      </c>
      <c r="F28" s="42" t="s">
        <v>268</v>
      </c>
      <c r="G28" s="159">
        <v>311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>
        <v>23</v>
      </c>
      <c r="H29" s="160"/>
    </row>
    <row r="30" spans="1:8" ht="12.7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/>
    </row>
    <row r="31" spans="1:18" ht="15.75" customHeight="1">
      <c r="A31" s="7" t="s">
        <v>275</v>
      </c>
      <c r="B31" s="42" t="s">
        <v>224</v>
      </c>
      <c r="C31" s="159">
        <v>1983</v>
      </c>
      <c r="D31" s="159"/>
      <c r="E31" s="24" t="s">
        <v>276</v>
      </c>
      <c r="F31" s="75" t="s">
        <v>238</v>
      </c>
      <c r="G31" s="141">
        <f>+G24+G28+G30</f>
        <v>696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3231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2535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/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2535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3845</v>
      </c>
      <c r="D36" s="23">
        <f>+D35+D34+D32+D21+D20+D18</f>
        <v>0</v>
      </c>
      <c r="E36" s="171" t="s">
        <v>285</v>
      </c>
      <c r="F36" s="167" t="s">
        <v>286</v>
      </c>
      <c r="G36" s="161">
        <f>+G35+G31+G20+G17</f>
        <v>3845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502</v>
      </c>
      <c r="B39" s="156"/>
      <c r="C39" s="157" t="s">
        <v>193</v>
      </c>
      <c r="D39" s="14" t="s">
        <v>194</v>
      </c>
      <c r="E39" s="158" t="s">
        <v>481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6">
      <selection activeCell="C51" sqref="C51"/>
    </sheetView>
  </sheetViews>
  <sheetFormatPr defaultColWidth="9.25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515</v>
      </c>
      <c r="B3" s="26"/>
      <c r="C3" s="77"/>
      <c r="D3" s="234"/>
      <c r="E3" s="233"/>
      <c r="F3" s="233"/>
    </row>
    <row r="4" spans="1:6" ht="15.75" customHeight="1">
      <c r="A4" s="26" t="s">
        <v>512</v>
      </c>
      <c r="B4" s="26"/>
      <c r="C4" s="235"/>
      <c r="D4" s="233"/>
      <c r="E4" s="316" t="s">
        <v>516</v>
      </c>
      <c r="F4" s="233"/>
    </row>
    <row r="5" spans="1:6" ht="15.75" customHeight="1">
      <c r="A5" s="26"/>
      <c r="B5" s="26"/>
      <c r="C5" s="235"/>
      <c r="D5" s="122" t="s">
        <v>4</v>
      </c>
      <c r="E5" s="27"/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/>
      <c r="D10" s="227"/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0</v>
      </c>
      <c r="D20" s="228">
        <f>SUM(D10:D19)</f>
        <v>0</v>
      </c>
    </row>
    <row r="21" spans="1:4" ht="12.75">
      <c r="A21" s="246" t="s">
        <v>314</v>
      </c>
      <c r="B21" s="247" t="s">
        <v>315</v>
      </c>
      <c r="C21" s="227"/>
      <c r="D21" s="227"/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/>
      <c r="D23" s="227"/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/>
      <c r="D25" s="227"/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/>
      <c r="D27" s="227"/>
    </row>
    <row r="28" spans="1:4" ht="12.75">
      <c r="A28" s="248" t="s">
        <v>325</v>
      </c>
      <c r="B28" s="249" t="s">
        <v>326</v>
      </c>
      <c r="C28" s="228">
        <f>SUM(C21:C27)</f>
        <v>0</v>
      </c>
      <c r="D28" s="228">
        <f>SUM(D21:D27)</f>
        <v>0</v>
      </c>
    </row>
    <row r="29" spans="1:4" ht="12.75">
      <c r="A29" s="250" t="s">
        <v>327</v>
      </c>
      <c r="B29" s="244" t="s">
        <v>328</v>
      </c>
      <c r="C29" s="228">
        <f>+C20-C28</f>
        <v>0</v>
      </c>
      <c r="D29" s="228">
        <f>+D20-D28</f>
        <v>0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>
        <v>1002</v>
      </c>
      <c r="D31" s="227"/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>
        <v>6</v>
      </c>
      <c r="D33" s="227"/>
    </row>
    <row r="34" spans="1:4" ht="12.75">
      <c r="A34" s="248" t="s">
        <v>312</v>
      </c>
      <c r="B34" s="245" t="s">
        <v>336</v>
      </c>
      <c r="C34" s="228">
        <f>SUM(C31:C33)</f>
        <v>1008</v>
      </c>
      <c r="D34" s="228">
        <f>SUM(D31:D33)</f>
        <v>0</v>
      </c>
    </row>
    <row r="35" spans="1:4" ht="12.75">
      <c r="A35" s="246" t="s">
        <v>337</v>
      </c>
      <c r="B35" s="247" t="s">
        <v>338</v>
      </c>
      <c r="C35" s="227">
        <v>1075</v>
      </c>
      <c r="D35" s="227"/>
    </row>
    <row r="36" spans="1:4" ht="12.75">
      <c r="A36" s="246" t="s">
        <v>339</v>
      </c>
      <c r="B36" s="247" t="s">
        <v>340</v>
      </c>
      <c r="C36" s="227">
        <v>191</v>
      </c>
      <c r="D36" s="227"/>
    </row>
    <row r="37" spans="1:4" ht="12.75">
      <c r="A37" s="246" t="s">
        <v>341</v>
      </c>
      <c r="B37" s="247" t="s">
        <v>342</v>
      </c>
      <c r="C37" s="227">
        <v>7</v>
      </c>
      <c r="D37" s="227"/>
    </row>
    <row r="38" spans="1:4" ht="12.75">
      <c r="A38" s="246" t="s">
        <v>343</v>
      </c>
      <c r="B38" s="247" t="s">
        <v>344</v>
      </c>
      <c r="C38" s="227">
        <v>115</v>
      </c>
      <c r="D38" s="227"/>
    </row>
    <row r="39" spans="1:4" ht="12.75">
      <c r="A39" s="248" t="s">
        <v>325</v>
      </c>
      <c r="B39" s="249" t="s">
        <v>345</v>
      </c>
      <c r="C39" s="228">
        <f>SUM(C35:C38)</f>
        <v>1388</v>
      </c>
      <c r="D39" s="228">
        <f>SUM(D35:D38)</f>
        <v>0</v>
      </c>
    </row>
    <row r="40" spans="1:4" ht="12.75">
      <c r="A40" s="250" t="s">
        <v>346</v>
      </c>
      <c r="B40" s="244" t="s">
        <v>347</v>
      </c>
      <c r="C40" s="228">
        <f>+C34-C39</f>
        <v>-380</v>
      </c>
      <c r="D40" s="228">
        <f>+D34-D39</f>
        <v>0</v>
      </c>
    </row>
    <row r="41" spans="1:4" ht="12.75">
      <c r="A41" s="252" t="s">
        <v>348</v>
      </c>
      <c r="B41" s="249" t="s">
        <v>349</v>
      </c>
      <c r="C41" s="228">
        <f>+C29+C40</f>
        <v>-380</v>
      </c>
      <c r="D41" s="228">
        <f>+D29+D40</f>
        <v>0</v>
      </c>
    </row>
    <row r="42" spans="1:4" ht="12.75">
      <c r="A42" s="252" t="s">
        <v>350</v>
      </c>
      <c r="B42" s="249" t="s">
        <v>351</v>
      </c>
      <c r="C42" s="228">
        <f>+D43</f>
        <v>489</v>
      </c>
      <c r="D42" s="227">
        <v>489</v>
      </c>
    </row>
    <row r="43" spans="1:11" s="231" customFormat="1" ht="13.5" thickBot="1">
      <c r="A43" s="252" t="s">
        <v>352</v>
      </c>
      <c r="B43" s="244" t="s">
        <v>353</v>
      </c>
      <c r="C43" s="228">
        <f>+C41+C42</f>
        <v>109</v>
      </c>
      <c r="D43" s="228">
        <f>+D41+D42</f>
        <v>489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 t="s">
        <v>523</v>
      </c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524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J17" sqref="J1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30" customHeight="1">
      <c r="A3" s="88"/>
      <c r="B3" s="26" t="s">
        <v>515</v>
      </c>
      <c r="C3" s="22"/>
      <c r="D3" s="22"/>
      <c r="E3" s="22"/>
      <c r="G3" s="107" t="s">
        <v>526</v>
      </c>
      <c r="H3" s="27"/>
    </row>
    <row r="4" spans="1:8" ht="15.75">
      <c r="A4" s="18"/>
      <c r="B4" s="26" t="s">
        <v>3</v>
      </c>
      <c r="C4" s="17"/>
      <c r="D4" s="17"/>
      <c r="E4" s="17"/>
      <c r="F4" s="17"/>
      <c r="G4" s="108" t="s">
        <v>4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3"/>
      <c r="D8" s="254"/>
      <c r="E8" s="254"/>
      <c r="F8" s="253"/>
      <c r="G8" s="254"/>
    </row>
    <row r="9" spans="1:7" ht="12.75">
      <c r="A9" s="7" t="s">
        <v>364</v>
      </c>
      <c r="B9" s="7"/>
      <c r="C9" s="253"/>
      <c r="D9" s="254"/>
      <c r="E9" s="254"/>
      <c r="F9" s="253"/>
      <c r="G9" s="254"/>
    </row>
    <row r="10" spans="1:7" ht="12.75">
      <c r="A10" s="7" t="s">
        <v>365</v>
      </c>
      <c r="B10" s="7"/>
      <c r="C10" s="253"/>
      <c r="D10" s="254"/>
      <c r="E10" s="254"/>
      <c r="F10" s="253"/>
      <c r="G10" s="254"/>
    </row>
    <row r="11" spans="1:7" ht="12.75">
      <c r="A11" s="7" t="s">
        <v>366</v>
      </c>
      <c r="B11" s="7"/>
      <c r="C11" s="253"/>
      <c r="D11" s="254"/>
      <c r="E11" s="254"/>
      <c r="F11" s="253"/>
      <c r="G11" s="254"/>
    </row>
    <row r="12" spans="1:7" ht="12.75">
      <c r="A12" s="7" t="s">
        <v>367</v>
      </c>
      <c r="B12" s="7"/>
      <c r="C12" s="253"/>
      <c r="D12" s="254"/>
      <c r="E12" s="254"/>
      <c r="F12" s="253"/>
      <c r="G12" s="254"/>
    </row>
    <row r="13" spans="1:7" ht="12.75">
      <c r="A13" s="7" t="s">
        <v>368</v>
      </c>
      <c r="B13" s="7"/>
      <c r="C13" s="253"/>
      <c r="D13" s="254"/>
      <c r="E13" s="254"/>
      <c r="F13" s="253"/>
      <c r="G13" s="254"/>
    </row>
    <row r="14" spans="1:7" ht="12.75">
      <c r="A14" s="7" t="s">
        <v>369</v>
      </c>
      <c r="B14" s="7"/>
      <c r="C14" s="253"/>
      <c r="D14" s="254"/>
      <c r="E14" s="254"/>
      <c r="F14" s="25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525</v>
      </c>
      <c r="B37" s="19"/>
      <c r="C37" s="20" t="s">
        <v>193</v>
      </c>
      <c r="D37" s="10"/>
      <c r="E37" s="10"/>
      <c r="F37" s="11" t="s">
        <v>481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4">
      <selection activeCell="B9" sqref="B9:B1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389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24">
      <c r="A3" s="26" t="s">
        <v>517</v>
      </c>
      <c r="B3" s="320"/>
      <c r="C3" s="320" t="s">
        <v>511</v>
      </c>
      <c r="D3" s="320"/>
      <c r="E3" s="121" t="s">
        <v>2</v>
      </c>
      <c r="F3" s="121">
        <v>121207124</v>
      </c>
      <c r="G3" s="12"/>
    </row>
    <row r="4" spans="1:7" ht="12.75" customHeight="1">
      <c r="A4" s="26" t="s">
        <v>512</v>
      </c>
      <c r="B4" s="321"/>
      <c r="C4" s="322"/>
      <c r="D4" s="321"/>
      <c r="E4" s="122" t="s">
        <v>4</v>
      </c>
      <c r="F4" s="122"/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5" t="s">
        <v>390</v>
      </c>
      <c r="B6" s="256" t="s">
        <v>483</v>
      </c>
      <c r="C6" s="119" t="s">
        <v>482</v>
      </c>
      <c r="D6" s="84" t="s">
        <v>393</v>
      </c>
      <c r="E6" s="119" t="s">
        <v>391</v>
      </c>
      <c r="F6" s="119" t="s">
        <v>392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394</v>
      </c>
      <c r="G7" s="13"/>
    </row>
    <row r="8" spans="1:8" ht="12.75">
      <c r="A8" s="325" t="s">
        <v>504</v>
      </c>
      <c r="B8" s="324"/>
      <c r="C8" s="253"/>
      <c r="D8" s="254"/>
      <c r="E8" s="253"/>
      <c r="F8" s="7">
        <f aca="true" t="shared" si="0" ref="F8:F28">+B8+C8-E8</f>
        <v>0</v>
      </c>
      <c r="G8" s="10"/>
      <c r="H8">
        <f>H9+H10+H11</f>
        <v>21793</v>
      </c>
    </row>
    <row r="9" spans="1:8" ht="12.75">
      <c r="A9" s="7" t="s">
        <v>518</v>
      </c>
      <c r="B9" s="324">
        <v>11713</v>
      </c>
      <c r="C9" s="253">
        <v>257</v>
      </c>
      <c r="D9" s="254" t="s">
        <v>521</v>
      </c>
      <c r="E9" s="253">
        <v>1465</v>
      </c>
      <c r="F9" s="7">
        <f t="shared" si="0"/>
        <v>10505</v>
      </c>
      <c r="G9" s="10"/>
      <c r="H9">
        <v>10505</v>
      </c>
    </row>
    <row r="10" spans="1:8" ht="12.75">
      <c r="A10" s="7" t="s">
        <v>519</v>
      </c>
      <c r="B10" s="324">
        <v>5175</v>
      </c>
      <c r="C10" s="253">
        <v>75</v>
      </c>
      <c r="D10" s="254" t="s">
        <v>521</v>
      </c>
      <c r="E10" s="253"/>
      <c r="F10" s="7">
        <f t="shared" si="0"/>
        <v>5250</v>
      </c>
      <c r="G10" s="10"/>
      <c r="H10">
        <v>5250</v>
      </c>
    </row>
    <row r="11" spans="1:8" ht="12.75">
      <c r="A11" s="7" t="s">
        <v>520</v>
      </c>
      <c r="B11" s="324">
        <v>5802</v>
      </c>
      <c r="C11" s="253">
        <v>236</v>
      </c>
      <c r="D11" s="254" t="s">
        <v>521</v>
      </c>
      <c r="E11" s="253"/>
      <c r="F11" s="7">
        <f t="shared" si="0"/>
        <v>6038</v>
      </c>
      <c r="G11" s="10"/>
      <c r="H11">
        <v>6038</v>
      </c>
    </row>
    <row r="12" spans="1:7" ht="12.75">
      <c r="A12" s="86" t="s">
        <v>505</v>
      </c>
      <c r="B12" s="324">
        <v>185</v>
      </c>
      <c r="C12" s="253"/>
      <c r="D12" s="254"/>
      <c r="E12" s="253"/>
      <c r="F12" s="7">
        <f t="shared" si="0"/>
        <v>185</v>
      </c>
      <c r="G12" s="10"/>
    </row>
    <row r="13" spans="1:7" ht="12.75">
      <c r="A13" s="86" t="s">
        <v>506</v>
      </c>
      <c r="B13" s="324">
        <v>103</v>
      </c>
      <c r="C13" s="253"/>
      <c r="D13" s="254"/>
      <c r="E13" s="253"/>
      <c r="F13" s="7">
        <f t="shared" si="0"/>
        <v>103</v>
      </c>
      <c r="G13" s="10"/>
    </row>
    <row r="14" spans="1:7" ht="12.75">
      <c r="A14" s="86" t="s">
        <v>507</v>
      </c>
      <c r="B14" s="324">
        <v>56</v>
      </c>
      <c r="C14" s="253"/>
      <c r="D14" s="254"/>
      <c r="E14" s="253"/>
      <c r="F14" s="7">
        <f t="shared" si="0"/>
        <v>56</v>
      </c>
      <c r="G14" s="10"/>
    </row>
    <row r="15" spans="1:7" ht="12.75">
      <c r="A15" s="86" t="s">
        <v>508</v>
      </c>
      <c r="B15" s="324">
        <v>9866</v>
      </c>
      <c r="C15" s="253"/>
      <c r="D15" s="254"/>
      <c r="E15" s="253"/>
      <c r="F15" s="7">
        <f t="shared" si="0"/>
        <v>9866</v>
      </c>
      <c r="G15" s="10"/>
    </row>
    <row r="16" spans="1:7" ht="12.75">
      <c r="A16" s="86" t="s">
        <v>509</v>
      </c>
      <c r="B16" s="324">
        <v>56</v>
      </c>
      <c r="C16" s="253"/>
      <c r="D16" s="254"/>
      <c r="E16" s="253"/>
      <c r="F16" s="7">
        <f t="shared" si="0"/>
        <v>56</v>
      </c>
      <c r="G16" s="10"/>
    </row>
    <row r="17" spans="1:7" ht="12.75">
      <c r="A17" s="7" t="s">
        <v>372</v>
      </c>
      <c r="B17" s="253"/>
      <c r="C17" s="253"/>
      <c r="D17" s="254"/>
      <c r="E17" s="253"/>
      <c r="F17" s="7">
        <f t="shared" si="0"/>
        <v>0</v>
      </c>
      <c r="G17" s="10"/>
    </row>
    <row r="18" spans="1:7" ht="12.75">
      <c r="A18" s="7" t="s">
        <v>373</v>
      </c>
      <c r="B18" s="253"/>
      <c r="C18" s="253"/>
      <c r="D18" s="254"/>
      <c r="E18" s="253"/>
      <c r="F18" s="7">
        <f t="shared" si="0"/>
        <v>0</v>
      </c>
      <c r="G18" s="10"/>
    </row>
    <row r="19" spans="1:7" ht="12.75">
      <c r="A19" s="7" t="s">
        <v>374</v>
      </c>
      <c r="B19" s="253"/>
      <c r="C19" s="253"/>
      <c r="D19" s="254"/>
      <c r="E19" s="253"/>
      <c r="F19" s="7">
        <f t="shared" si="0"/>
        <v>0</v>
      </c>
      <c r="G19" s="10"/>
    </row>
    <row r="20" spans="1:7" ht="12.75">
      <c r="A20" s="7" t="s">
        <v>375</v>
      </c>
      <c r="B20" s="253"/>
      <c r="C20" s="253"/>
      <c r="D20" s="254"/>
      <c r="E20" s="253"/>
      <c r="F20" s="7">
        <f t="shared" si="0"/>
        <v>0</v>
      </c>
      <c r="G20" s="10"/>
    </row>
    <row r="21" spans="1:7" ht="12.75">
      <c r="A21" s="7" t="s">
        <v>376</v>
      </c>
      <c r="B21" s="253"/>
      <c r="C21" s="253"/>
      <c r="D21" s="254"/>
      <c r="E21" s="253"/>
      <c r="F21" s="7">
        <f t="shared" si="0"/>
        <v>0</v>
      </c>
      <c r="G21" s="10"/>
    </row>
    <row r="22" spans="1:7" ht="12.75">
      <c r="A22" s="7" t="s">
        <v>377</v>
      </c>
      <c r="B22" s="253"/>
      <c r="C22" s="253"/>
      <c r="D22" s="254"/>
      <c r="E22" s="253"/>
      <c r="F22" s="7">
        <f t="shared" si="0"/>
        <v>0</v>
      </c>
      <c r="G22" s="10"/>
    </row>
    <row r="23" spans="1:7" ht="12.75">
      <c r="A23" s="7" t="s">
        <v>378</v>
      </c>
      <c r="B23" s="253"/>
      <c r="C23" s="253"/>
      <c r="D23" s="254"/>
      <c r="E23" s="253"/>
      <c r="F23" s="7">
        <f t="shared" si="0"/>
        <v>0</v>
      </c>
      <c r="G23" s="10"/>
    </row>
    <row r="24" spans="1:7" ht="12.75">
      <c r="A24" s="7" t="s">
        <v>379</v>
      </c>
      <c r="B24" s="253"/>
      <c r="C24" s="253"/>
      <c r="D24" s="254"/>
      <c r="E24" s="253"/>
      <c r="F24" s="7">
        <f t="shared" si="0"/>
        <v>0</v>
      </c>
      <c r="G24" s="10"/>
    </row>
    <row r="25" spans="1:7" ht="12.75">
      <c r="A25" s="7" t="s">
        <v>380</v>
      </c>
      <c r="B25" s="253"/>
      <c r="C25" s="253"/>
      <c r="D25" s="254"/>
      <c r="E25" s="253"/>
      <c r="F25" s="7">
        <f t="shared" si="0"/>
        <v>0</v>
      </c>
      <c r="G25" s="10"/>
    </row>
    <row r="26" spans="1:7" ht="12.75">
      <c r="A26" s="7" t="s">
        <v>381</v>
      </c>
      <c r="B26" s="253"/>
      <c r="C26" s="253"/>
      <c r="D26" s="254"/>
      <c r="E26" s="253"/>
      <c r="F26" s="7">
        <f t="shared" si="0"/>
        <v>0</v>
      </c>
      <c r="G26" s="10"/>
    </row>
    <row r="27" spans="1:7" ht="12.75">
      <c r="A27" s="7" t="s">
        <v>382</v>
      </c>
      <c r="B27" s="253"/>
      <c r="C27" s="253"/>
      <c r="D27" s="254"/>
      <c r="E27" s="253"/>
      <c r="F27" s="7">
        <f t="shared" si="0"/>
        <v>0</v>
      </c>
      <c r="G27" s="10"/>
    </row>
    <row r="28" spans="1:7" ht="12.75">
      <c r="A28" s="7" t="s">
        <v>395</v>
      </c>
      <c r="B28" s="253"/>
      <c r="C28" s="253"/>
      <c r="D28" s="254"/>
      <c r="E28" s="253"/>
      <c r="F28" s="7">
        <f t="shared" si="0"/>
        <v>0</v>
      </c>
      <c r="G28" s="10"/>
    </row>
    <row r="29" spans="1:10" ht="12.75">
      <c r="A29" s="7" t="s">
        <v>383</v>
      </c>
      <c r="B29" s="7">
        <f>SUM(B8:B28)</f>
        <v>32956</v>
      </c>
      <c r="C29" s="7">
        <f>SUM(C8:C28)</f>
        <v>568</v>
      </c>
      <c r="D29" s="254"/>
      <c r="E29" s="7">
        <f>SUM(E8:E28)</f>
        <v>1465</v>
      </c>
      <c r="F29" s="7">
        <f>SUM(F8:F28)</f>
        <v>32059</v>
      </c>
      <c r="G29" s="10"/>
      <c r="H29" s="323">
        <f>'справка №1-БАЛАНС'!K52</f>
        <v>35975</v>
      </c>
      <c r="J29" s="323">
        <f>F29-H29</f>
        <v>-3916</v>
      </c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396</v>
      </c>
      <c r="B31" s="55"/>
      <c r="C31" s="55"/>
      <c r="D31" s="55"/>
      <c r="E31" s="55"/>
      <c r="F31" s="55"/>
      <c r="G31" s="10"/>
    </row>
    <row r="32" spans="1:7" ht="12.75">
      <c r="A32" s="328" t="s">
        <v>397</v>
      </c>
      <c r="B32" s="328"/>
      <c r="C32" s="328"/>
      <c r="D32" s="328"/>
      <c r="E32" s="328"/>
      <c r="F32" s="328"/>
      <c r="G32" s="10"/>
    </row>
    <row r="33" spans="1:7" ht="12.75">
      <c r="A33" s="328" t="s">
        <v>398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498</v>
      </c>
      <c r="B34" s="330"/>
      <c r="C34" s="330"/>
      <c r="D34" s="330"/>
      <c r="E34" s="330"/>
      <c r="F34" s="330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388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1">
      <selection activeCell="B73" sqref="B73"/>
    </sheetView>
  </sheetViews>
  <sheetFormatPr defaultColWidth="10.75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400</v>
      </c>
      <c r="B1" s="177"/>
      <c r="C1" s="177"/>
      <c r="D1" s="177"/>
      <c r="E1" s="177"/>
      <c r="F1" s="178"/>
      <c r="G1" s="177"/>
      <c r="H1" s="177"/>
      <c r="I1" s="179" t="s">
        <v>401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503</v>
      </c>
      <c r="B3" s="181"/>
      <c r="C3" s="182"/>
      <c r="D3" s="182"/>
      <c r="E3" s="182"/>
      <c r="F3" s="181"/>
      <c r="G3" s="177"/>
      <c r="H3" s="121" t="s">
        <v>526</v>
      </c>
      <c r="I3" s="121"/>
      <c r="J3" s="317"/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/>
      <c r="J4" s="183"/>
    </row>
    <row r="5" spans="1:9" s="184" customFormat="1" ht="12.75">
      <c r="A5" s="185" t="s">
        <v>513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3" t="s">
        <v>402</v>
      </c>
      <c r="B6" s="333"/>
      <c r="C6" s="333"/>
      <c r="D6" s="333"/>
      <c r="E6" s="333"/>
      <c r="F6" s="333"/>
      <c r="G6" s="333" t="s">
        <v>403</v>
      </c>
      <c r="H6" s="334"/>
      <c r="I6" s="334"/>
    </row>
    <row r="7" spans="1:9" s="187" customFormat="1" ht="48">
      <c r="A7" s="186" t="s">
        <v>404</v>
      </c>
      <c r="B7" s="186" t="s">
        <v>199</v>
      </c>
      <c r="C7" s="186" t="s">
        <v>405</v>
      </c>
      <c r="D7" s="186" t="s">
        <v>406</v>
      </c>
      <c r="E7" s="186" t="s">
        <v>406</v>
      </c>
      <c r="F7" s="186" t="s">
        <v>407</v>
      </c>
      <c r="G7" s="186" t="s">
        <v>408</v>
      </c>
      <c r="H7" s="186" t="s">
        <v>409</v>
      </c>
      <c r="I7" s="186" t="s">
        <v>410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411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412</v>
      </c>
      <c r="B10" s="186"/>
      <c r="C10" s="186"/>
      <c r="D10" s="186"/>
      <c r="E10" s="186"/>
      <c r="F10" s="191"/>
      <c r="G10" s="192" t="s">
        <v>413</v>
      </c>
      <c r="H10" s="193"/>
      <c r="I10" s="194"/>
    </row>
    <row r="11" spans="1:9" s="184" customFormat="1" ht="12.75">
      <c r="A11" s="195" t="s">
        <v>23</v>
      </c>
      <c r="B11" s="125" t="s">
        <v>414</v>
      </c>
      <c r="C11" s="196">
        <v>774</v>
      </c>
      <c r="D11" s="196"/>
      <c r="E11" s="196"/>
      <c r="F11" s="197"/>
      <c r="G11" s="198" t="s">
        <v>415</v>
      </c>
      <c r="H11" s="199">
        <f>'Справка N 5'!F9+'Справка N 5'!F10+'Справка N 5'!F11</f>
        <v>21793</v>
      </c>
      <c r="I11" s="200"/>
    </row>
    <row r="12" spans="1:9" s="184" customFormat="1" ht="12.75">
      <c r="A12" s="195" t="s">
        <v>27</v>
      </c>
      <c r="B12" s="125" t="s">
        <v>416</v>
      </c>
      <c r="C12" s="196">
        <v>310</v>
      </c>
      <c r="D12" s="196"/>
      <c r="E12" s="196"/>
      <c r="F12" s="197"/>
      <c r="G12" s="331" t="s">
        <v>417</v>
      </c>
      <c r="H12" s="199"/>
      <c r="I12" s="200"/>
    </row>
    <row r="13" spans="1:9" s="184" customFormat="1" ht="12.75">
      <c r="A13" s="201" t="s">
        <v>418</v>
      </c>
      <c r="B13" s="125" t="s">
        <v>419</v>
      </c>
      <c r="C13" s="196">
        <v>35</v>
      </c>
      <c r="D13" s="196"/>
      <c r="E13" s="196"/>
      <c r="F13" s="197"/>
      <c r="G13" s="335"/>
      <c r="H13" s="199"/>
      <c r="I13" s="200"/>
    </row>
    <row r="14" spans="1:9" s="184" customFormat="1" ht="12.75">
      <c r="A14" s="201" t="s">
        <v>39</v>
      </c>
      <c r="B14" s="125" t="s">
        <v>420</v>
      </c>
      <c r="C14" s="196">
        <v>5</v>
      </c>
      <c r="D14" s="196"/>
      <c r="E14" s="196"/>
      <c r="F14" s="196"/>
      <c r="G14" s="331" t="s">
        <v>421</v>
      </c>
      <c r="H14" s="200"/>
      <c r="I14" s="200"/>
    </row>
    <row r="15" spans="1:9" s="184" customFormat="1" ht="12.75">
      <c r="A15" s="201" t="s">
        <v>43</v>
      </c>
      <c r="B15" s="202" t="s">
        <v>422</v>
      </c>
      <c r="C15" s="196">
        <v>19</v>
      </c>
      <c r="D15" s="196"/>
      <c r="E15" s="196"/>
      <c r="F15" s="203"/>
      <c r="G15" s="335"/>
      <c r="H15" s="200"/>
      <c r="I15" s="200"/>
    </row>
    <row r="16" spans="1:9" s="184" customFormat="1" ht="12.75">
      <c r="A16" s="201" t="s">
        <v>423</v>
      </c>
      <c r="B16" s="125" t="s">
        <v>424</v>
      </c>
      <c r="C16" s="196"/>
      <c r="D16" s="196"/>
      <c r="E16" s="196"/>
      <c r="F16" s="196"/>
      <c r="G16" s="331" t="s">
        <v>425</v>
      </c>
      <c r="H16" s="200"/>
      <c r="I16" s="200"/>
    </row>
    <row r="17" spans="1:9" s="184" customFormat="1" ht="12.75">
      <c r="A17" s="201" t="s">
        <v>426</v>
      </c>
      <c r="B17" s="125" t="s">
        <v>427</v>
      </c>
      <c r="C17" s="204"/>
      <c r="D17" s="204"/>
      <c r="E17" s="204"/>
      <c r="F17" s="204"/>
      <c r="G17" s="332"/>
      <c r="H17" s="200">
        <f>'Справка N 5'!F12</f>
        <v>185</v>
      </c>
      <c r="I17" s="200"/>
    </row>
    <row r="18" spans="1:9" s="184" customFormat="1" ht="24">
      <c r="A18" s="201" t="s">
        <v>52</v>
      </c>
      <c r="B18" s="125" t="s">
        <v>428</v>
      </c>
      <c r="C18" s="196"/>
      <c r="D18" s="196"/>
      <c r="E18" s="196"/>
      <c r="F18" s="196"/>
      <c r="G18" s="205" t="s">
        <v>429</v>
      </c>
      <c r="H18" s="200"/>
      <c r="I18" s="200"/>
    </row>
    <row r="19" spans="1:9" s="184" customFormat="1" ht="12.75">
      <c r="A19" s="144" t="s">
        <v>41</v>
      </c>
      <c r="B19" s="130" t="s">
        <v>430</v>
      </c>
      <c r="C19" s="206">
        <f>SUM(C11:C16)+C18</f>
        <v>1143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1" t="s">
        <v>431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2"/>
      <c r="H20" s="200">
        <v>103</v>
      </c>
      <c r="I20" s="200"/>
    </row>
    <row r="21" spans="1:9" s="184" customFormat="1" ht="12.75">
      <c r="A21" s="201" t="s">
        <v>61</v>
      </c>
      <c r="B21" s="125" t="s">
        <v>432</v>
      </c>
      <c r="C21" s="196"/>
      <c r="D21" s="196"/>
      <c r="E21" s="196"/>
      <c r="F21" s="196"/>
      <c r="G21" s="331" t="s">
        <v>433</v>
      </c>
      <c r="H21" s="200"/>
      <c r="I21" s="200"/>
    </row>
    <row r="22" spans="1:9" s="184" customFormat="1" ht="12.75">
      <c r="A22" s="207" t="s">
        <v>65</v>
      </c>
      <c r="B22" s="125" t="s">
        <v>434</v>
      </c>
      <c r="C22" s="196"/>
      <c r="D22" s="196"/>
      <c r="E22" s="196"/>
      <c r="F22" s="196"/>
      <c r="G22" s="332"/>
      <c r="H22" s="200">
        <v>56</v>
      </c>
      <c r="I22" s="200"/>
    </row>
    <row r="23" spans="1:9" s="184" customFormat="1" ht="12.75">
      <c r="A23" s="201" t="s">
        <v>67</v>
      </c>
      <c r="B23" s="125" t="s">
        <v>435</v>
      </c>
      <c r="C23" s="196"/>
      <c r="D23" s="196"/>
      <c r="E23" s="196"/>
      <c r="F23" s="196"/>
      <c r="G23" s="331" t="s">
        <v>436</v>
      </c>
      <c r="H23" s="200"/>
      <c r="I23" s="200"/>
    </row>
    <row r="24" spans="1:9" s="184" customFormat="1" ht="12.75">
      <c r="A24" s="201" t="s">
        <v>71</v>
      </c>
      <c r="B24" s="125" t="s">
        <v>437</v>
      </c>
      <c r="C24" s="196"/>
      <c r="D24" s="196"/>
      <c r="E24" s="196"/>
      <c r="F24" s="196"/>
      <c r="G24" s="332"/>
      <c r="H24" s="200">
        <v>9866</v>
      </c>
      <c r="I24" s="200"/>
    </row>
    <row r="25" spans="1:9" s="184" customFormat="1" ht="12.75">
      <c r="A25" s="144" t="s">
        <v>74</v>
      </c>
      <c r="B25" s="208" t="s">
        <v>438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1" t="s">
        <v>439</v>
      </c>
      <c r="H25" s="200"/>
      <c r="I25" s="200"/>
    </row>
    <row r="26" spans="1:9" ht="12.75">
      <c r="A26" s="189" t="s">
        <v>77</v>
      </c>
      <c r="B26" s="125" t="s">
        <v>440</v>
      </c>
      <c r="C26" s="206"/>
      <c r="D26" s="206"/>
      <c r="E26" s="206"/>
      <c r="F26" s="206"/>
      <c r="G26" s="332"/>
      <c r="H26" s="200">
        <v>56</v>
      </c>
      <c r="I26" s="200"/>
    </row>
    <row r="27" spans="1:9" ht="12.75">
      <c r="A27" s="209" t="s">
        <v>80</v>
      </c>
      <c r="B27" s="125" t="s">
        <v>441</v>
      </c>
      <c r="C27" s="196"/>
      <c r="D27" s="196"/>
      <c r="E27" s="196"/>
      <c r="F27" s="196"/>
      <c r="G27" s="331" t="s">
        <v>442</v>
      </c>
      <c r="H27" s="200"/>
      <c r="I27" s="200"/>
    </row>
    <row r="28" spans="1:9" s="184" customFormat="1" ht="12.75">
      <c r="A28" s="201" t="s">
        <v>84</v>
      </c>
      <c r="B28" s="202" t="s">
        <v>443</v>
      </c>
      <c r="C28" s="196"/>
      <c r="D28" s="196"/>
      <c r="E28" s="196"/>
      <c r="F28" s="196"/>
      <c r="G28" s="332"/>
      <c r="H28" s="200"/>
      <c r="I28" s="200"/>
    </row>
    <row r="29" spans="1:9" s="184" customFormat="1" ht="12.75">
      <c r="A29" s="201" t="s">
        <v>88</v>
      </c>
      <c r="B29" s="125" t="s">
        <v>444</v>
      </c>
      <c r="C29" s="196"/>
      <c r="D29" s="196"/>
      <c r="E29" s="196"/>
      <c r="F29" s="196"/>
      <c r="G29" s="331" t="s">
        <v>445</v>
      </c>
      <c r="H29" s="200"/>
      <c r="I29" s="200"/>
    </row>
    <row r="30" spans="1:9" s="184" customFormat="1" ht="12.75">
      <c r="A30" s="201" t="s">
        <v>92</v>
      </c>
      <c r="B30" s="125" t="s">
        <v>446</v>
      </c>
      <c r="C30" s="196"/>
      <c r="D30" s="196"/>
      <c r="E30" s="196"/>
      <c r="F30" s="196"/>
      <c r="G30" s="332"/>
      <c r="H30" s="200"/>
      <c r="I30" s="200"/>
    </row>
    <row r="31" spans="1:9" s="184" customFormat="1" ht="12.75">
      <c r="A31" s="201" t="s">
        <v>96</v>
      </c>
      <c r="B31" s="125" t="s">
        <v>447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100</v>
      </c>
      <c r="B32" s="130" t="s">
        <v>448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449</v>
      </c>
      <c r="B33" s="130" t="s">
        <v>450</v>
      </c>
      <c r="C33" s="206">
        <f>C32+C25+C19</f>
        <v>1143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451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452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453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454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455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456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457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458</v>
      </c>
      <c r="C43" s="257">
        <v>120</v>
      </c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459</v>
      </c>
      <c r="C44" s="196">
        <v>129</v>
      </c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460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461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462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463</v>
      </c>
      <c r="C48" s="196">
        <v>1273</v>
      </c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457</v>
      </c>
      <c r="C49" s="206">
        <f>SUM(C43:C48)</f>
        <v>1522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464</v>
      </c>
      <c r="B51" s="217" t="s">
        <v>465</v>
      </c>
      <c r="C51" s="206">
        <f>SUM(C52:C55)</f>
        <v>10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466</v>
      </c>
      <c r="C52" s="196">
        <v>5</v>
      </c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467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468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469</v>
      </c>
      <c r="C55" s="196">
        <v>5</v>
      </c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470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471</v>
      </c>
      <c r="B57" s="217" t="s">
        <v>472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473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474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475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476</v>
      </c>
      <c r="C61" s="206">
        <f>C51+C56+C57+C59+C60</f>
        <v>10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477</v>
      </c>
      <c r="B62" s="219" t="s">
        <v>478</v>
      </c>
      <c r="C62" s="206">
        <f>C61+C49+C41</f>
        <v>1532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479</v>
      </c>
      <c r="B63" s="219" t="s">
        <v>480</v>
      </c>
      <c r="C63" s="206">
        <f>C62+C33</f>
        <v>2675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32059</v>
      </c>
      <c r="I63" s="258">
        <f>SUM(I10:I62)</f>
        <v>0</v>
      </c>
    </row>
    <row r="64" spans="1:9" ht="12.75">
      <c r="A64" s="221" t="s">
        <v>396</v>
      </c>
      <c r="I64" s="188"/>
    </row>
    <row r="65" spans="1:9" ht="24.75" customHeight="1">
      <c r="A65" s="336" t="s">
        <v>495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6" t="s">
        <v>499</v>
      </c>
      <c r="B66" s="336"/>
      <c r="C66" s="336"/>
      <c r="D66" s="336"/>
      <c r="E66" s="336"/>
      <c r="F66" s="336"/>
      <c r="G66" s="337"/>
      <c r="H66" s="337"/>
      <c r="I66" s="337"/>
    </row>
    <row r="67" spans="1:9" ht="12.75" customHeight="1">
      <c r="A67" s="336" t="s">
        <v>500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527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Kalina Dikova</cp:lastModifiedBy>
  <cp:lastPrinted>2013-01-30T12:53:01Z</cp:lastPrinted>
  <dcterms:created xsi:type="dcterms:W3CDTF">2000-06-29T12:02:40Z</dcterms:created>
  <dcterms:modified xsi:type="dcterms:W3CDTF">2013-01-31T10:06:35Z</dcterms:modified>
  <cp:category/>
  <cp:version/>
  <cp:contentType/>
  <cp:contentStatus/>
</cp:coreProperties>
</file>