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firstSheet="2" activeTab="3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<sst xmlns="http://schemas.openxmlformats.org/spreadsheetml/2006/main" count="1098" uniqueCount="911">
  <si>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</si>
  <si>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</si>
  <si>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</si>
  <si>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</si>
  <si>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</si>
  <si>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</si>
  <si>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</si>
  <si>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</si>
  <si>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</si>
  <si>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</si>
  <si>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</si>
  <si>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</si>
  <si>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</si>
  <si>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</si>
  <si>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</si>
  <si>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</si>
  <si>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</si>
  <si>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</si>
  <si>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</si>
  <si>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</si>
  <si>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</si>
  <si>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</si>
  <si>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</si>
  <si>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</si>
  <si>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</si>
  <si>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</si>
  <si>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</si>
  <si>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</si>
  <si>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</si>
  <si>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</si>
  <si>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</si>
  <si>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</si>
  <si>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</si>
  <si>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</si>
  <si>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</si>
  <si>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</si>
  <si>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</si>
  <si>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</si>
  <si>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</si>
  <si>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</si>
  <si>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</si>
  <si>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</si>
  <si>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</si>
  <si>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</si>
  <si>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</si>
  <si>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</si>
  <si>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</si>
  <si>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</si>
  <si>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</si>
  <si>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</si>
  <si>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</si>
  <si>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</si>
  <si>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</si>
  <si>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</si>
  <si>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</si>
  <si>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</si>
  <si>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</si>
  <si>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</si>
  <si>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</si>
  <si>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</si>
  <si>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</si>
  <si>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</si>
  <si>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</si>
  <si>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</si>
  <si>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</si>
  <si>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</si>
  <si>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</si>
  <si>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</si>
  <si>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</si>
  <si>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</si>
  <si>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</si>
  <si>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</si>
  <si>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</si>
  <si>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</si>
  <si>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</si>
  <si>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</si>
  <si>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</si>
  <si>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</si>
  <si>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</si>
  <si>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</si>
  <si>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</si>
  <si>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</si>
  <si>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</si>
  <si>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</si>
  <si>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</si>
  <si>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</si>
  <si>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</si>
  <si>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</si>
  <si>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</si>
  <si>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</si>
  <si>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</si>
  <si>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</si>
  <si>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</si>
  <si>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</si>
  <si>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</si>
  <si>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</si>
  <si>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</si>
  <si>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</si>
  <si>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</si>
  <si>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</si>
  <si>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</si>
  <si>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</si>
  <si>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</si>
  <si>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</si>
  <si>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</si>
  <si>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</si>
  <si>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</si>
  <si>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</si>
  <si>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</si>
  <si>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</si>
  <si>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</si>
  <si>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</si>
  <si>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</si>
  <si>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</si>
  <si>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</si>
  <si>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</si>
  <si>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</si>
  <si>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</si>
  <si>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</si>
  <si>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</si>
  <si>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</si>
  <si>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</si>
  <si>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</si>
  <si>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</si>
  <si>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</si>
  <si>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</si>
  <si>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</si>
  <si>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</si>
  <si>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</si>
  <si>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</si>
  <si>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</si>
  <si>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</si>
  <si>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</si>
  <si>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</si>
  <si>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</si>
  <si>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</si>
  <si>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</si>
  <si>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</si>
  <si>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</si>
  <si>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</si>
  <si>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</si>
  <si>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</si>
  <si>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</si>
  <si>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</si>
  <si>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</si>
  <si>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</si>
  <si>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</si>
  <si>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</si>
  <si>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</si>
  <si>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</si>
  <si>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</si>
  <si>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</si>
  <si>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</si>
  <si>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</si>
  <si>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</si>
  <si>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</si>
  <si>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</si>
  <si>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</si>
  <si>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</si>
  <si>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</si>
  <si>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</si>
  <si>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</si>
  <si>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</si>
  <si>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</si>
  <si>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</si>
  <si>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</si>
  <si>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</si>
  <si>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</si>
  <si>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</si>
  <si>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</si>
  <si>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</si>
  <si>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</si>
  <si>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</si>
  <si>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</si>
  <si>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</si>
  <si>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</si>
  <si>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</si>
  <si>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</si>
  <si>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</si>
  <si>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</si>
  <si>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</si>
  <si>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</si>
  <si>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</si>
  <si>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</si>
  <si>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</si>
  <si>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</si>
  <si>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</si>
  <si>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</si>
  <si>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</si>
  <si>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</si>
  <si>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</si>
  <si>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</si>
  <si>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</si>
  <si>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</si>
  <si>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</si>
  <si>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</si>
  <si>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</si>
  <si>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</si>
  <si>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</si>
  <si>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</si>
  <si>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</si>
  <si>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</si>
  <si>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</si>
  <si>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</si>
  <si>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</si>
  <si>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</si>
  <si>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</si>
  <si>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</si>
  <si>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</si>
  <si>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</si>
  <si>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</si>
  <si>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</si>
  <si>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</si>
  <si>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</si>
  <si>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</si>
  <si>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</si>
  <si>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</si>
  <si>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</si>
  <si>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</si>
  <si>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</si>
  <si>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</si>
  <si>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</si>
  <si>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</si>
  <si>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</si>
  <si>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</si>
  <si>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</si>
  <si>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</si>
  <si>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</si>
  <si>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</si>
  <si>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</si>
  <si>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</si>
  <si>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</si>
  <si>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</si>
  <si>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</si>
  <si>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</si>
  <si>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</si>
  <si>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</si>
  <si>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</si>
  <si>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</si>
  <si>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</si>
  <si>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</si>
  <si>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</si>
  <si>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</si>
  <si>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</si>
  <si>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</si>
  <si>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</si>
  <si>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</si>
  <si>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</si>
  <si>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</si>
  <si>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</si>
  <si>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</si>
  <si>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</si>
  <si>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</si>
  <si>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</si>
  <si>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</si>
  <si>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</si>
  <si>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</si>
  <si>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</si>
  <si>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</si>
  <si>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</si>
  <si>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</si>
  <si>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</si>
  <si>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</si>
  <si>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</si>
  <si>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</si>
  <si>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</si>
  <si>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</si>
  <si>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</si>
  <si>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</si>
  <si>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</si>
  <si>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</si>
  <si>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</si>
  <si>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</si>
  <si>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</si>
  <si>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</si>
  <si>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</si>
  <si>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</si>
  <si>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</si>
  <si>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</si>
  <si>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</si>
  <si>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</si>
  <si>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</si>
  <si>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</si>
  <si>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</si>
  <si>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</si>
  <si>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</si>
  <si>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</si>
  <si>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</si>
  <si>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</si>
  <si>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</si>
  <si>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</si>
  <si>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</si>
  <si>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</si>
  <si>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</si>
  <si>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</si>
  <si>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</si>
  <si>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</si>
  <si>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</si>
  <si>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</si>
  <si>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</si>
  <si>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</si>
  <si>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</si>
  <si>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</si>
  <si>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</si>
  <si>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</si>
  <si>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</si>
  <si>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</si>
  <si>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</si>
  <si>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</si>
  <si>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</si>
  <si>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</si>
  <si>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</si>
  <si>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</si>
  <si>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</si>
  <si>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</si>
  <si>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</si>
  <si>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</si>
  <si>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</si>
  <si>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</si>
  <si>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</si>
  <si>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</si>
  <si>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</si>
  <si>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</si>
  <si>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</si>
  <si>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</si>
  <si>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</si>
  <si>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</si>
  <si>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</si>
  <si>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</si>
  <si>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</si>
  <si>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</si>
  <si>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</si>
  <si>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</si>
  <si>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</si>
  <si>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</si>
  <si>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</si>
  <si>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</si>
  <si>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</si>
  <si>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</si>
  <si>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</si>
  <si>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</si>
  <si>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</si>
  <si>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</si>
  <si>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</si>
  <si>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</si>
  <si>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</si>
  <si>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</si>
  <si>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</si>
  <si>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</si>
  <si>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</si>
  <si>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</si>
  <si>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</si>
  <si>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</si>
  <si>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</si>
  <si>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</si>
  <si>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</si>
  <si>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</si>
  <si>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</si>
  <si>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</si>
  <si>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</si>
  <si>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</si>
  <si>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</si>
  <si>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</si>
  <si>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</si>
  <si>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</si>
  <si>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</si>
  <si>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</si>
  <si>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</si>
  <si>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</si>
  <si>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</si>
  <si>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</si>
  <si>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</si>
  <si>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</si>
  <si>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</si>
  <si>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</si>
  <si>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</si>
  <si>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</si>
  <si>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</si>
  <si>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</si>
  <si>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</si>
  <si>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</si>
  <si>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</si>
  <si>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</si>
  <si>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</si>
  <si>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</si>
  <si>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</si>
  <si>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</si>
  <si>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</si>
  <si>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</si>
  <si>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</si>
  <si>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</si>
  <si>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</si>
  <si>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</si>
  <si>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</si>
  <si>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</si>
  <si>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</si>
  <si>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</si>
  <si>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</si>
  <si>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</si>
  <si>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</si>
  <si>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</si>
  <si>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</si>
  <si>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</si>
  <si>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</si>
  <si>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</si>
  <si>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</si>
  <si>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</si>
  <si>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</si>
  <si>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</si>
  <si>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</si>
  <si>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</si>
  <si>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</si>
  <si>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</si>
  <si>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</si>
  <si>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</si>
  <si>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</si>
  <si>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</si>
  <si>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</si>
  <si>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</si>
  <si>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</si>
  <si>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</si>
  <si>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</si>
  <si>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</si>
  <si>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</si>
  <si>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</si>
  <si>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</si>
  <si>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</si>
  <si>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</si>
  <si>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</si>
  <si>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</si>
  <si>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</si>
  <si>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</si>
  <si>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</si>
  <si>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</si>
  <si>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</si>
  <si>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</si>
  <si>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</si>
  <si>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</si>
  <si>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</si>
  <si>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</si>
  <si>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</si>
  <si>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</si>
  <si>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</si>
  <si>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</si>
  <si>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</si>
  <si>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</si>
  <si>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</si>
  <si>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</si>
  <si>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</si>
  <si>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</si>
  <si>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</si>
  <si>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</si>
  <si>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</si>
  <si>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</si>
  <si>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</si>
  <si>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</si>
  <si>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</si>
  <si>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</si>
  <si>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</si>
  <si>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</si>
  <si>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</si>
  <si>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</si>
  <si>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</si>
  <si>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</si>
  <si>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</si>
  <si>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</si>
  <si>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</si>
  <si>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</si>
  <si>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</si>
  <si>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</si>
  <si>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</si>
  <si>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</si>
  <si>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</si>
  <si>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</si>
  <si>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</si>
  <si>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</si>
  <si>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</si>
  <si>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</si>
  <si>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</si>
  <si>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</si>
  <si>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</si>
  <si>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</si>
  <si>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</si>
  <si>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</si>
  <si>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</si>
  <si>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</si>
  <si>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</si>
  <si>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</si>
  <si>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</si>
  <si>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</si>
  <si>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</si>
  <si>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</si>
  <si>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</si>
  <si>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</si>
  <si>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</si>
  <si>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</si>
  <si>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</si>
  <si>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</si>
  <si>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</si>
  <si>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</si>
  <si>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</si>
  <si>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</si>
  <si>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</si>
  <si>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</si>
  <si>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</si>
  <si>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</si>
  <si>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</si>
  <si>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</si>
  <si>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</si>
  <si>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</si>
  <si>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</si>
  <si>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</si>
  <si>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</si>
  <si>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</si>
  <si>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</si>
  <si>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</si>
  <si>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</si>
  <si>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</si>
  <si>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</si>
  <si>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</si>
  <si>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</si>
  <si>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</si>
  <si>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</si>
  <si>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</si>
  <si>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</si>
  <si>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</si>
  <si>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</si>
  <si>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</si>
  <si>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</si>
  <si>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</si>
  <si>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</si>
  <si>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</si>
  <si>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</si>
  <si>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</si>
  <si>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</si>
  <si>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</si>
  <si>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</si>
  <si>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</si>
  <si>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</si>
  <si>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</si>
  <si>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</si>
  <si>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</si>
  <si>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</si>
  <si>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</si>
  <si>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</si>
  <si>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</si>
  <si>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</si>
  <si>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</si>
  <si>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</si>
  <si>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</si>
  <si>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</si>
  <si>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</si>
  <si>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</si>
  <si>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</si>
  <si>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</si>
  <si>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</si>
  <si>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</si>
  <si>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</si>
  <si>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</si>
  <si>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</si>
  <si>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</si>
  <si>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</si>
  <si>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</si>
  <si>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</si>
  <si>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</si>
  <si>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</si>
  <si>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</si>
  <si>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</si>
  <si>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</si>
  <si>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</si>
  <si>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</si>
  <si>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</si>
  <si>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</si>
  <si>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</si>
  <si>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</si>
  <si>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</si>
  <si>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</si>
  <si>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</si>
  <si>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</si>
  <si>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</si>
  <si>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</si>
  <si>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</si>
  <si>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</si>
  <si>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</si>
  <si>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</si>
  <si>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</si>
  <si>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</si>
  <si>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</si>
  <si>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</si>
  <si>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</si>
  <si>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</si>
  <si>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</si>
  <si>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</si>
  <si>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</si>
  <si>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</si>
  <si>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</si>
  <si>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</si>
  <si>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</si>
  <si>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</si>
  <si>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</si>
  <si>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</si>
  <si>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</si>
  <si>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</si>
  <si>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</si>
  <si>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</si>
  <si>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</si>
  <si>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</si>
  <si>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</si>
  <si>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</si>
  <si>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</si>
  <si>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</si>
  <si>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</si>
  <si>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</si>
  <si>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</si>
  <si>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</si>
  <si>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</si>
  <si>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</si>
  <si>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</si>
  <si>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</si>
  <si>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</si>
  <si>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</si>
  <si>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</si>
  <si>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</si>
  <si>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</si>
  <si>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</si>
  <si>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</si>
  <si>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</si>
  <si>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</si>
  <si>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</si>
  <si>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</si>
  <si>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</si>
  <si>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</si>
  <si>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</si>
  <si>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</si>
  <si>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</si>
  <si>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</si>
  <si>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</si>
  <si>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</si>
  <si>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</si>
  <si>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</si>
  <si>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</si>
  <si>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</si>
  <si>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</si>
  <si>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</si>
  <si>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</si>
  <si>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</si>
  <si>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</si>
  <si>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</si>
  <si>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</si>
  <si>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</si>
  <si>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</si>
  <si>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</si>
  <si>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</si>
  <si>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</si>
  <si>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</si>
  <si>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</si>
  <si>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</si>
  <si>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</si>
  <si>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</si>
  <si>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</si>
  <si>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</si>
  <si>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</si>
  <si>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</si>
  <si>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</si>
  <si>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</si>
  <si>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</si>
  <si>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</si>
  <si>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</si>
  <si>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</si>
  <si>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</si>
  <si>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</si>
  <si>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</si>
  <si>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</si>
  <si>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</si>
  <si>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</si>
  <si>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</si>
  <si>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</si>
  <si>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</si>
  <si>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</si>
  <si>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</si>
  <si>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</si>
  <si>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</si>
  <si>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</si>
  <si>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</si>
  <si>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</si>
  <si>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</si>
  <si>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</si>
  <si>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</si>
  <si>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</si>
  <si>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</si>
  <si>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</si>
  <si>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</si>
  <si>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</si>
  <si>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</si>
  <si>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</si>
  <si>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</si>
  <si>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</si>
  <si>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</si>
  <si>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</si>
  <si>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</si>
  <si>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</si>
  <si>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</si>
  <si>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</si>
  <si>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</si>
  <si>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</si>
  <si>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</si>
  <si>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</si>
  <si>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</si>
  <si>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</si>
  <si>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</si>
  <si>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</si>
  <si>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</si>
  <si>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</si>
  <si>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</si>
  <si>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</si>
  <si>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</si>
  <si>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</si>
  <si>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</si>
  <si>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</si>
  <si>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</si>
  <si>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</si>
  <si>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</si>
  <si>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</si>
  <si>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</si>
  <si>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</si>
  <si>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</si>
  <si>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</si>
  <si>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</si>
  <si>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</si>
  <si>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</si>
  <si>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</si>
  <si>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</si>
  <si>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</si>
  <si>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</si>
  <si>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</si>
  <si>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</si>
  <si>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</si>
  <si>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</si>
  <si>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</si>
  <si>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</si>
  <si>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</si>
  <si>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</si>
  <si>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</si>
  <si>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</si>
  <si>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</si>
  <si>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</si>
  <si>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</si>
  <si>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</si>
  <si>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</si>
  <si>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</si>
  <si>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</si>
  <si>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</si>
  <si>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</si>
  <si>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</si>
  <si>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</si>
  <si>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</si>
  <si>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</si>
  <si>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</si>
  <si>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</si>
  <si>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</si>
  <si>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</si>
  <si>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</si>
  <si>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</si>
  <si>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</si>
  <si>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</si>
  <si>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</si>
  <si>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</si>
  <si>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</si>
  <si>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</si>
  <si>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</si>
  <si>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</si>
  <si>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</si>
  <si>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</si>
  <si>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</si>
  <si>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</si>
  <si>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</si>
  <si>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</si>
  <si>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</si>
  <si>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</si>
  <si>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</si>
  <si>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</si>
  <si>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</si>
  <si>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</si>
  <si>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</si>
  <si>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</si>
  <si>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</si>
  <si>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</si>
  <si>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</si>
  <si>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</si>
  <si>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</si>
  <si>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</si>
  <si>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</si>
  <si>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</si>
  <si>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</si>
  <si>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</si>
  <si>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</si>
  <si>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</si>
  <si>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</si>
  <si>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</si>
  <si>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</si>
  <si>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</si>
  <si>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</si>
  <si>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</si>
  <si>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</si>
  <si>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</si>
  <si>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</si>
  <si>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</si>
  <si>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</si>
  <si>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</si>
  <si>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</si>
  <si>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</si>
  <si>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</si>
  <si>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</si>
  <si>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</si>
  <si>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</si>
  <si>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</si>
  <si>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</si>
  <si>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</si>
  <si>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</si>
  <si>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</si>
  <si>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</si>
  <si>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</si>
  <si>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</si>
  <si>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</si>
  <si>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</si>
  <si>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</si>
  <si>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</si>
  <si>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</si>
  <si>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</si>
  <si>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</si>
  <si>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</si>
  <si>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</si>
  <si>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</si>
  <si>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</si>
  <si>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</si>
  <si>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</si>
  <si>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</si>
  <si>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</si>
  <si>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</si>
  <si>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</si>
  <si>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</si>
  <si>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</si>
  <si>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</si>
  <si>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</si>
  <si>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</si>
  <si>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</si>
  <si>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</si>
  <si>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</si>
  <si>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</si>
  <si>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</si>
  <si>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</si>
  <si>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</si>
  <si>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</si>
  <si>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</si>
  <si>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</si>
  <si>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</si>
  <si>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</si>
  <si>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</si>
  <si>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</si>
  <si>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</si>
  <si>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</si>
  <si>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1."Технопак" АД Пловдив</t>
  </si>
  <si>
    <t>2."Оптела Оптични технологии" АД Пловдив</t>
  </si>
  <si>
    <t>3."Смолян" АД Смолян</t>
  </si>
  <si>
    <t>4."Юндола 92" ООД</t>
  </si>
  <si>
    <t>5. "ЗММ Металик" АД Пазарджик</t>
  </si>
  <si>
    <t>6. "Юндола 91" АД Велинград</t>
  </si>
  <si>
    <t>7. "Домостроене-1" АД Пловдив</t>
  </si>
  <si>
    <t>8. "Ириа" ООД</t>
  </si>
  <si>
    <t>9. "Тетрахедрон Юроп" ООД</t>
  </si>
  <si>
    <t>10. "Атлас Юнион" ЕООД пловдив</t>
  </si>
  <si>
    <t>11. "Трансмобил-21" ООД Пловдив</t>
  </si>
  <si>
    <t>13. "Популярна каса 95" АД - Пловдив</t>
  </si>
  <si>
    <t>1. "Феникс-Юг" АД - Пловдив</t>
  </si>
  <si>
    <t>2. "Бук-Гурково" Гурково</t>
  </si>
  <si>
    <t>3. "Възход" АД Пловдив</t>
  </si>
  <si>
    <t>4. "Силикат Керам"АД Пловдив</t>
  </si>
  <si>
    <t>5. "Бронз ТМ" АД Г- Оряховица</t>
  </si>
  <si>
    <t>6. "Магистрали" АД - В. Търново</t>
  </si>
  <si>
    <t>7. "Арбанаси" АД - В- Търново</t>
  </si>
  <si>
    <t>8. "ВТП Хебър" АД - Пловди</t>
  </si>
  <si>
    <t>9. "Галус" АД - Хасково</t>
  </si>
  <si>
    <t>10. "Агроелмонтстрой" АД - Русе</t>
  </si>
  <si>
    <t>11. "Русалка" АД - В. Търново</t>
  </si>
  <si>
    <t>12. "Унимаш" АД - В. Търново</t>
  </si>
  <si>
    <t>13. "Елтек" АД - Бяла</t>
  </si>
  <si>
    <t>14. "Унимаш 99" АД - В. Търново</t>
  </si>
  <si>
    <t>15. "Балкан Виндстар" АД</t>
  </si>
  <si>
    <t>1. "МАРС МБ" АД - Смолян</t>
  </si>
  <si>
    <t>2. "Аугуста 91" - Хисар</t>
  </si>
  <si>
    <t>3. "Карнота" АД - Карнобат</t>
  </si>
  <si>
    <t>8.ПЧБ "Надежда" - Пловдив</t>
  </si>
  <si>
    <t>4. "Транстрой" АД - Пловдив</t>
  </si>
  <si>
    <t>5. "Транстрой" АД - Варна</t>
  </si>
  <si>
    <t>6. "Пазарджик БТ" АД - Пазарджик</t>
  </si>
  <si>
    <t>7. "П О Ф" АД - Пловдив</t>
  </si>
  <si>
    <t xml:space="preserve">12. "Орфей 22" АД </t>
  </si>
  <si>
    <t>КОНСОЛИДИРАН</t>
  </si>
  <si>
    <t xml:space="preserve"> Ръководител:</t>
  </si>
  <si>
    <t xml:space="preserve">Дата на съставяне:   </t>
  </si>
  <si>
    <t>Дата на съставяне:</t>
  </si>
  <si>
    <t xml:space="preserve">/проф.А.Конарев, </t>
  </si>
  <si>
    <t>Стoйо Киприн/</t>
  </si>
  <si>
    <t xml:space="preserve">                       /проф.А.Конарев,Стойо Киприн/</t>
  </si>
  <si>
    <t>"КОРПОРАЦИЯ ЗА ТЕХНОЛОГИИ И ИНОВАЦИИ  СЪЕДИНЕНИЕ"АД СОФИЯ</t>
  </si>
  <si>
    <t>/Атлас Юнион ЕООД/</t>
  </si>
  <si>
    <t>30.06.2008</t>
  </si>
  <si>
    <t>28.08.2008</t>
  </si>
  <si>
    <t>Дата на съставяне: 28.08.2008</t>
  </si>
  <si>
    <t xml:space="preserve">Дата на съставяне:28.08.2008                </t>
  </si>
  <si>
    <t xml:space="preserve">Дата  на съставяне: 28.08.2008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</si>
</sst>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2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8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8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8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8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8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8" fillId="6" borderId="1" xfId="27" applyNumberFormat="1" applyFont="1" applyFill="1" applyBorder="1" applyAlignment="1" applyProtection="1">
      <alignment vertical="top"/>
      <protection/>
    </xf>
    <xf numFmtId="0" fontId="18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7" fillId="6" borderId="1" xfId="27" applyFont="1" applyFill="1" applyBorder="1" applyAlignment="1" applyProtection="1">
      <alignment horizontal="left" vertical="top" wrapText="1"/>
      <protection/>
    </xf>
    <xf numFmtId="1" fontId="17" fillId="6" borderId="1" xfId="27" applyNumberFormat="1" applyFont="1" applyFill="1" applyBorder="1" applyAlignment="1" applyProtection="1">
      <alignment vertical="top" wrapText="1"/>
      <protection/>
    </xf>
    <xf numFmtId="0" fontId="17" fillId="6" borderId="28" xfId="27" applyFont="1" applyFill="1" applyBorder="1" applyAlignment="1" applyProtection="1">
      <alignment horizontal="left" vertical="top" wrapText="1"/>
      <protection/>
    </xf>
    <xf numFmtId="0" fontId="17" fillId="6" borderId="20" xfId="27" applyFont="1" applyFill="1" applyBorder="1" applyAlignment="1" applyProtection="1">
      <alignment vertical="top" wrapText="1"/>
      <protection/>
    </xf>
    <xf numFmtId="0" fontId="17" fillId="6" borderId="29" xfId="27" applyFont="1" applyFill="1" applyBorder="1" applyAlignment="1" applyProtection="1">
      <alignment vertical="top" wrapText="1"/>
      <protection/>
    </xf>
    <xf numFmtId="49" fontId="17" fillId="6" borderId="27" xfId="27" applyNumberFormat="1" applyFont="1" applyFill="1" applyBorder="1" applyAlignment="1" applyProtection="1">
      <alignment vertical="center" wrapText="1"/>
      <protection/>
    </xf>
    <xf numFmtId="0" fontId="17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19" fillId="0" borderId="0" xfId="29" applyFont="1" applyBorder="1" applyAlignment="1">
      <alignment vertical="center" wrapText="1"/>
      <protection/>
    </xf>
    <xf numFmtId="0" fontId="19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0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1" fillId="0" borderId="0" xfId="26" applyFont="1" applyProtection="1">
      <alignment/>
      <protection/>
    </xf>
    <xf numFmtId="0" fontId="21" fillId="0" borderId="0" xfId="26" applyFont="1">
      <alignment/>
      <protection/>
    </xf>
    <xf numFmtId="0" fontId="11" fillId="0" borderId="0" xfId="29" applyFont="1" applyProtection="1">
      <alignment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4" fontId="7" fillId="0" borderId="0" xfId="28" applyNumberFormat="1" applyFont="1" applyAlignment="1" applyProtection="1">
      <alignment wrapText="1"/>
      <protection locked="0"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workbookViewId="0" topLeftCell="B1">
      <selection activeCell="K41" sqref="K41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28.5">
      <c r="A3" s="584" t="s">
        <v>1</v>
      </c>
      <c r="B3" s="585"/>
      <c r="C3" s="585"/>
      <c r="D3" s="585"/>
      <c r="E3" s="462" t="s">
        <v>904</v>
      </c>
      <c r="F3" s="217" t="s">
        <v>2</v>
      </c>
      <c r="G3" s="172"/>
      <c r="H3" s="461">
        <v>115086942</v>
      </c>
    </row>
    <row r="4" spans="1:8" ht="15">
      <c r="A4" s="584" t="s">
        <v>3</v>
      </c>
      <c r="B4" s="588"/>
      <c r="C4" s="588"/>
      <c r="D4" s="588"/>
      <c r="E4" s="504" t="s">
        <v>897</v>
      </c>
      <c r="F4" s="586" t="s">
        <v>4</v>
      </c>
      <c r="G4" s="587"/>
      <c r="H4" s="461" t="s">
        <v>159</v>
      </c>
    </row>
    <row r="5" spans="1:8" ht="15">
      <c r="A5" s="584" t="s">
        <v>5</v>
      </c>
      <c r="B5" s="585"/>
      <c r="C5" s="585"/>
      <c r="D5" s="585"/>
      <c r="E5" s="505" t="s">
        <v>906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577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350</v>
      </c>
      <c r="D11" s="151">
        <v>311</v>
      </c>
      <c r="E11" s="237" t="s">
        <v>22</v>
      </c>
      <c r="F11" s="242" t="s">
        <v>23</v>
      </c>
      <c r="G11" s="152">
        <v>3000</v>
      </c>
      <c r="H11" s="152">
        <v>3000</v>
      </c>
    </row>
    <row r="12" spans="1:8" ht="15">
      <c r="A12" s="235" t="s">
        <v>24</v>
      </c>
      <c r="B12" s="241" t="s">
        <v>25</v>
      </c>
      <c r="C12" s="151">
        <v>2107</v>
      </c>
      <c r="D12" s="151">
        <v>2138</v>
      </c>
      <c r="E12" s="237" t="s">
        <v>26</v>
      </c>
      <c r="F12" s="242" t="s">
        <v>27</v>
      </c>
      <c r="G12" s="153">
        <v>3000</v>
      </c>
      <c r="H12" s="153">
        <v>3000</v>
      </c>
    </row>
    <row r="13" spans="1:8" ht="15">
      <c r="A13" s="235" t="s">
        <v>28</v>
      </c>
      <c r="B13" s="241" t="s">
        <v>29</v>
      </c>
      <c r="C13" s="151">
        <v>768</v>
      </c>
      <c r="D13" s="151">
        <v>760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151</v>
      </c>
      <c r="D14" s="151">
        <v>147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368</v>
      </c>
      <c r="D15" s="151">
        <v>414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57</v>
      </c>
      <c r="D16" s="151">
        <v>70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790</v>
      </c>
      <c r="D17" s="151">
        <v>714</v>
      </c>
      <c r="E17" s="243" t="s">
        <v>46</v>
      </c>
      <c r="F17" s="245" t="s">
        <v>47</v>
      </c>
      <c r="G17" s="154">
        <f>G11+G14+G15+G16</f>
        <v>3000</v>
      </c>
      <c r="H17" s="154">
        <f>H11+H14+H15+H16</f>
        <v>3000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137</v>
      </c>
      <c r="D18" s="151">
        <v>163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4728</v>
      </c>
      <c r="D19" s="155">
        <f>SUM(D11:D18)</f>
        <v>4717</v>
      </c>
      <c r="E19" s="237" t="s">
        <v>53</v>
      </c>
      <c r="F19" s="242" t="s">
        <v>54</v>
      </c>
      <c r="G19" s="152">
        <v>107</v>
      </c>
      <c r="H19" s="152">
        <v>107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34972</v>
      </c>
      <c r="D20" s="151">
        <v>35294</v>
      </c>
      <c r="E20" s="237" t="s">
        <v>57</v>
      </c>
      <c r="F20" s="242" t="s">
        <v>58</v>
      </c>
      <c r="G20" s="158">
        <v>788</v>
      </c>
      <c r="H20" s="158">
        <v>783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5667</v>
      </c>
      <c r="H21" s="156">
        <f>SUM(H22:H24)</f>
        <v>5644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279</v>
      </c>
      <c r="H22" s="152">
        <v>279</v>
      </c>
    </row>
    <row r="23" spans="1:13" ht="15">
      <c r="A23" s="235" t="s">
        <v>66</v>
      </c>
      <c r="B23" s="241" t="s">
        <v>67</v>
      </c>
      <c r="C23" s="151">
        <v>13</v>
      </c>
      <c r="D23" s="151">
        <v>2</v>
      </c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25</v>
      </c>
      <c r="D24" s="151">
        <v>35</v>
      </c>
      <c r="E24" s="237" t="s">
        <v>72</v>
      </c>
      <c r="F24" s="242" t="s">
        <v>73</v>
      </c>
      <c r="G24" s="152">
        <v>5388</v>
      </c>
      <c r="H24" s="152">
        <v>5365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6562</v>
      </c>
      <c r="H25" s="154">
        <f>H19+H20+H21</f>
        <v>6534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>
        <v>262</v>
      </c>
      <c r="D26" s="151">
        <v>280</v>
      </c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300</v>
      </c>
      <c r="D27" s="155">
        <f>SUM(D23:D26)</f>
        <v>317</v>
      </c>
      <c r="E27" s="253" t="s">
        <v>83</v>
      </c>
      <c r="F27" s="242" t="s">
        <v>84</v>
      </c>
      <c r="G27" s="154">
        <f>SUM(G28:G30)</f>
        <v>24163</v>
      </c>
      <c r="H27" s="154">
        <f>SUM(H28:H30)</f>
        <v>-278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25393</v>
      </c>
      <c r="H28" s="152">
        <v>736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-1230</v>
      </c>
      <c r="H29" s="316">
        <v>-1014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21</v>
      </c>
      <c r="H31" s="152">
        <v>24752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24184</v>
      </c>
      <c r="H33" s="154">
        <f>H27+H31+H32</f>
        <v>24474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849</v>
      </c>
      <c r="B34" s="244" t="s">
        <v>105</v>
      </c>
      <c r="C34" s="155">
        <f>SUM(C35:C38)</f>
        <v>321</v>
      </c>
      <c r="D34" s="155">
        <f>SUM(D35:D38)</f>
        <v>650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16</v>
      </c>
      <c r="D35" s="151">
        <v>38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>
        <v>48</v>
      </c>
      <c r="D36" s="151">
        <v>55</v>
      </c>
      <c r="E36" s="237" t="s">
        <v>110</v>
      </c>
      <c r="F36" s="261" t="s">
        <v>111</v>
      </c>
      <c r="G36" s="154">
        <f>G25+G17+G33</f>
        <v>33746</v>
      </c>
      <c r="H36" s="154">
        <f>H25+H17+H33</f>
        <v>34008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171</v>
      </c>
      <c r="D37" s="151">
        <v>435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86</v>
      </c>
      <c r="D38" s="151">
        <v>122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>
        <v>15010</v>
      </c>
      <c r="H39" s="158">
        <v>13788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>
        <v>301</v>
      </c>
      <c r="H43" s="152">
        <v>112</v>
      </c>
      <c r="M43" s="157"/>
    </row>
    <row r="44" spans="1:8" ht="15">
      <c r="A44" s="235" t="s">
        <v>132</v>
      </c>
      <c r="B44" s="264" t="s">
        <v>133</v>
      </c>
      <c r="C44" s="151">
        <v>2</v>
      </c>
      <c r="D44" s="151">
        <v>2</v>
      </c>
      <c r="E44" s="268" t="s">
        <v>134</v>
      </c>
      <c r="F44" s="242" t="s">
        <v>135</v>
      </c>
      <c r="G44" s="152">
        <v>28</v>
      </c>
      <c r="H44" s="152">
        <v>214</v>
      </c>
    </row>
    <row r="45" spans="1:15" ht="15">
      <c r="A45" s="235" t="s">
        <v>136</v>
      </c>
      <c r="B45" s="249" t="s">
        <v>137</v>
      </c>
      <c r="C45" s="155">
        <f>C34+C39+C44</f>
        <v>323</v>
      </c>
      <c r="D45" s="155">
        <f>D34+D39+D44</f>
        <v>652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>
        <v>877</v>
      </c>
      <c r="H46" s="152">
        <v>767</v>
      </c>
    </row>
    <row r="47" spans="1:13" ht="15">
      <c r="A47" s="235" t="s">
        <v>143</v>
      </c>
      <c r="B47" s="241" t="s">
        <v>144</v>
      </c>
      <c r="C47" s="151">
        <v>131</v>
      </c>
      <c r="D47" s="151">
        <v>8</v>
      </c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>
        <v>562</v>
      </c>
      <c r="D48" s="151">
        <v>345</v>
      </c>
      <c r="E48" s="237" t="s">
        <v>149</v>
      </c>
      <c r="F48" s="242" t="s">
        <v>150</v>
      </c>
      <c r="G48" s="152">
        <v>193</v>
      </c>
      <c r="H48" s="152">
        <v>199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1399</v>
      </c>
      <c r="H49" s="154">
        <f>SUM(H43:H48)</f>
        <v>1292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>
        <v>337</v>
      </c>
      <c r="D50" s="151">
        <v>4</v>
      </c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1030</v>
      </c>
      <c r="D51" s="155">
        <f>SUM(D47:D50)</f>
        <v>357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>
        <v>15</v>
      </c>
      <c r="D53" s="151">
        <v>8</v>
      </c>
      <c r="E53" s="237" t="s">
        <v>164</v>
      </c>
      <c r="F53" s="245" t="s">
        <v>165</v>
      </c>
      <c r="G53" s="152">
        <v>3108</v>
      </c>
      <c r="H53" s="152">
        <v>3108</v>
      </c>
    </row>
    <row r="54" spans="1:8" ht="15">
      <c r="A54" s="235" t="s">
        <v>166</v>
      </c>
      <c r="B54" s="249" t="s">
        <v>167</v>
      </c>
      <c r="C54" s="151">
        <v>9</v>
      </c>
      <c r="D54" s="151">
        <v>11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41377</v>
      </c>
      <c r="D55" s="155">
        <f>D19+D20+D21+D27+D32+D45+D51+D53+D54</f>
        <v>41356</v>
      </c>
      <c r="E55" s="237" t="s">
        <v>172</v>
      </c>
      <c r="F55" s="261" t="s">
        <v>173</v>
      </c>
      <c r="G55" s="154">
        <f>G49+G51+G52+G53+G54</f>
        <v>4507</v>
      </c>
      <c r="H55" s="154">
        <f>H49+H51+H52+H53+H54</f>
        <v>4400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639</v>
      </c>
      <c r="D58" s="151">
        <v>670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50</v>
      </c>
      <c r="D59" s="151">
        <v>36</v>
      </c>
      <c r="E59" s="251" t="s">
        <v>181</v>
      </c>
      <c r="F59" s="242" t="s">
        <v>182</v>
      </c>
      <c r="G59" s="152">
        <v>135</v>
      </c>
      <c r="H59" s="152">
        <v>36</v>
      </c>
      <c r="M59" s="157"/>
    </row>
    <row r="60" spans="1:8" ht="15">
      <c r="A60" s="235" t="s">
        <v>183</v>
      </c>
      <c r="B60" s="241" t="s">
        <v>184</v>
      </c>
      <c r="C60" s="151">
        <v>224</v>
      </c>
      <c r="D60" s="151">
        <v>209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>
        <v>3827</v>
      </c>
      <c r="D61" s="151">
        <v>3044</v>
      </c>
      <c r="E61" s="243" t="s">
        <v>189</v>
      </c>
      <c r="F61" s="272" t="s">
        <v>190</v>
      </c>
      <c r="G61" s="154">
        <f>SUM(G62:G68)</f>
        <v>4846</v>
      </c>
      <c r="H61" s="154">
        <f>SUM(H62:H68)</f>
        <v>4393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141</v>
      </c>
      <c r="H62" s="152">
        <v>177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>
        <v>633</v>
      </c>
      <c r="H63" s="152">
        <v>634</v>
      </c>
      <c r="M63" s="157"/>
    </row>
    <row r="64" spans="1:15" ht="15">
      <c r="A64" s="235" t="s">
        <v>51</v>
      </c>
      <c r="B64" s="249" t="s">
        <v>199</v>
      </c>
      <c r="C64" s="155">
        <f>SUM(C58:C63)</f>
        <v>4740</v>
      </c>
      <c r="D64" s="155">
        <f>SUM(D58:D63)</f>
        <v>3959</v>
      </c>
      <c r="E64" s="237" t="s">
        <v>200</v>
      </c>
      <c r="F64" s="242" t="s">
        <v>201</v>
      </c>
      <c r="G64" s="152">
        <v>2074</v>
      </c>
      <c r="H64" s="152">
        <v>1833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1</v>
      </c>
      <c r="H65" s="152">
        <v>18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1148</v>
      </c>
      <c r="H66" s="152">
        <v>959</v>
      </c>
    </row>
    <row r="67" spans="1:8" ht="15">
      <c r="A67" s="235" t="s">
        <v>207</v>
      </c>
      <c r="B67" s="241" t="s">
        <v>208</v>
      </c>
      <c r="C67" s="151">
        <v>84</v>
      </c>
      <c r="D67" s="151">
        <v>344</v>
      </c>
      <c r="E67" s="237" t="s">
        <v>209</v>
      </c>
      <c r="F67" s="242" t="s">
        <v>210</v>
      </c>
      <c r="G67" s="152">
        <v>362</v>
      </c>
      <c r="H67" s="152">
        <v>300</v>
      </c>
    </row>
    <row r="68" spans="1:8" ht="15">
      <c r="A68" s="235" t="s">
        <v>211</v>
      </c>
      <c r="B68" s="241" t="s">
        <v>212</v>
      </c>
      <c r="C68" s="151">
        <v>3207</v>
      </c>
      <c r="D68" s="151">
        <v>1871</v>
      </c>
      <c r="E68" s="237" t="s">
        <v>213</v>
      </c>
      <c r="F68" s="242" t="s">
        <v>214</v>
      </c>
      <c r="G68" s="152">
        <v>487</v>
      </c>
      <c r="H68" s="152">
        <v>472</v>
      </c>
    </row>
    <row r="69" spans="1:8" ht="15">
      <c r="A69" s="235" t="s">
        <v>215</v>
      </c>
      <c r="B69" s="241" t="s">
        <v>216</v>
      </c>
      <c r="C69" s="151">
        <v>178</v>
      </c>
      <c r="D69" s="151">
        <v>119</v>
      </c>
      <c r="E69" s="251" t="s">
        <v>78</v>
      </c>
      <c r="F69" s="242" t="s">
        <v>217</v>
      </c>
      <c r="G69" s="152">
        <v>1312</v>
      </c>
      <c r="H69" s="152">
        <v>1680</v>
      </c>
    </row>
    <row r="70" spans="1:8" ht="15">
      <c r="A70" s="235" t="s">
        <v>218</v>
      </c>
      <c r="B70" s="241" t="s">
        <v>219</v>
      </c>
      <c r="C70" s="151">
        <v>992</v>
      </c>
      <c r="D70" s="151">
        <v>1093</v>
      </c>
      <c r="E70" s="237" t="s">
        <v>220</v>
      </c>
      <c r="F70" s="242" t="s">
        <v>221</v>
      </c>
      <c r="G70" s="152"/>
      <c r="H70" s="152">
        <v>2</v>
      </c>
    </row>
    <row r="71" spans="1:18" ht="15">
      <c r="A71" s="235" t="s">
        <v>222</v>
      </c>
      <c r="B71" s="241" t="s">
        <v>223</v>
      </c>
      <c r="C71" s="151">
        <v>37</v>
      </c>
      <c r="D71" s="151">
        <v>44</v>
      </c>
      <c r="E71" s="253" t="s">
        <v>46</v>
      </c>
      <c r="F71" s="273" t="s">
        <v>224</v>
      </c>
      <c r="G71" s="161">
        <f>G59+G60+G61+G69+G70</f>
        <v>6293</v>
      </c>
      <c r="H71" s="161">
        <f>H59+H60+H61+H69+H70</f>
        <v>6111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65</v>
      </c>
      <c r="D72" s="151">
        <v>165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1574</v>
      </c>
      <c r="D74" s="151">
        <v>1270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6137</v>
      </c>
      <c r="D75" s="155">
        <f>SUM(D67:D74)</f>
        <v>4906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6085</v>
      </c>
      <c r="D78" s="155">
        <f>SUM(D79:D81)</f>
        <v>6335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6293</v>
      </c>
      <c r="H79" s="162">
        <f>H71+H74+H75+H76</f>
        <v>6111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>
        <v>6085</v>
      </c>
      <c r="D81" s="151">
        <v>6335</v>
      </c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>
        <v>370</v>
      </c>
      <c r="D83" s="151">
        <v>91</v>
      </c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6455</v>
      </c>
      <c r="D84" s="155">
        <f>D83+D82+D78</f>
        <v>6426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115</v>
      </c>
      <c r="D87" s="151">
        <v>51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707</v>
      </c>
      <c r="D88" s="151">
        <v>1572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822</v>
      </c>
      <c r="D91" s="155">
        <f>SUM(D87:D90)</f>
        <v>1623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25</v>
      </c>
      <c r="D92" s="151">
        <v>37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18179</v>
      </c>
      <c r="D93" s="155">
        <f>D64+D75+D84+D91+D92</f>
        <v>16951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59556</v>
      </c>
      <c r="D94" s="164">
        <f>D93+D55</f>
        <v>58307</v>
      </c>
      <c r="E94" s="449" t="s">
        <v>270</v>
      </c>
      <c r="F94" s="289" t="s">
        <v>271</v>
      </c>
      <c r="G94" s="165">
        <f>G36+G39+G55+G79</f>
        <v>59556</v>
      </c>
      <c r="H94" s="165">
        <f>H36+H39+H55+H79</f>
        <v>58307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850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908</v>
      </c>
      <c r="B98" s="432"/>
      <c r="C98" s="583" t="s">
        <v>381</v>
      </c>
      <c r="D98" s="583"/>
      <c r="E98" s="583"/>
      <c r="G98" s="428" t="s">
        <v>898</v>
      </c>
      <c r="H98" s="172"/>
      <c r="M98" s="157"/>
    </row>
    <row r="99" spans="3:8" ht="15" customHeight="1">
      <c r="C99" s="45"/>
      <c r="D99" s="1" t="s">
        <v>905</v>
      </c>
      <c r="G99" s="212" t="s">
        <v>159</v>
      </c>
      <c r="H99" s="425" t="s">
        <v>901</v>
      </c>
    </row>
    <row r="100" spans="1:8" ht="12.75">
      <c r="A100" s="173"/>
      <c r="B100" s="173"/>
      <c r="H100" s="169" t="s">
        <v>902</v>
      </c>
    </row>
    <row r="101" spans="3:5" ht="12.75">
      <c r="C101" s="428"/>
      <c r="D101" s="425"/>
      <c r="E101" s="560"/>
    </row>
    <row r="102" spans="3:5" ht="12.75">
      <c r="C102" s="425"/>
      <c r="E102" s="560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5">
    <mergeCell ref="C98:E98"/>
    <mergeCell ref="A3:D3"/>
    <mergeCell ref="A5:D5"/>
    <mergeCell ref="F4:G4"/>
    <mergeCell ref="A4:D4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300" verticalDpi="300" orientation="portrait" paperSize="9" scale="5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0">
      <selection activeCell="G13" sqref="G13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91" t="str">
        <f>'справка №1-БАЛАНС'!E3</f>
        <v>"КОРПОРАЦИЯ ЗА ТЕХНОЛОГИИ И ИНОВАЦИИ  СЪЕДИНЕНИЕ"АД СОФИЯ</v>
      </c>
      <c r="C2" s="591"/>
      <c r="D2" s="591"/>
      <c r="E2" s="591"/>
      <c r="F2" s="579" t="s">
        <v>2</v>
      </c>
      <c r="G2" s="579"/>
      <c r="H2" s="526">
        <f>'справка №1-БАЛАНС'!H3</f>
        <v>115086942</v>
      </c>
    </row>
    <row r="3" spans="1:8" ht="15">
      <c r="A3" s="467" t="s">
        <v>274</v>
      </c>
      <c r="B3" s="591" t="str">
        <f>'справка №1-БАЛАНС'!E4</f>
        <v>КОНСОЛИДИРАН</v>
      </c>
      <c r="C3" s="591"/>
      <c r="D3" s="591"/>
      <c r="E3" s="591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78" t="str">
        <f>'справка №1-БАЛАНС'!E5</f>
        <v>30.06.2008</v>
      </c>
      <c r="C4" s="578"/>
      <c r="D4" s="578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1175</v>
      </c>
      <c r="D9" s="46">
        <v>1068</v>
      </c>
      <c r="E9" s="298" t="s">
        <v>284</v>
      </c>
      <c r="F9" s="549" t="s">
        <v>285</v>
      </c>
      <c r="G9" s="550">
        <v>1999</v>
      </c>
      <c r="H9" s="550">
        <v>1395</v>
      </c>
    </row>
    <row r="10" spans="1:8" ht="12">
      <c r="A10" s="298" t="s">
        <v>286</v>
      </c>
      <c r="B10" s="299" t="s">
        <v>287</v>
      </c>
      <c r="C10" s="46">
        <v>806</v>
      </c>
      <c r="D10" s="46">
        <v>729</v>
      </c>
      <c r="E10" s="298" t="s">
        <v>288</v>
      </c>
      <c r="F10" s="549" t="s">
        <v>289</v>
      </c>
      <c r="G10" s="550">
        <v>104</v>
      </c>
      <c r="H10" s="550">
        <v>24</v>
      </c>
    </row>
    <row r="11" spans="1:8" ht="12">
      <c r="A11" s="298" t="s">
        <v>290</v>
      </c>
      <c r="B11" s="299" t="s">
        <v>291</v>
      </c>
      <c r="C11" s="46">
        <v>241</v>
      </c>
      <c r="D11" s="46">
        <v>245</v>
      </c>
      <c r="E11" s="300" t="s">
        <v>292</v>
      </c>
      <c r="F11" s="549" t="s">
        <v>293</v>
      </c>
      <c r="G11" s="550">
        <v>287</v>
      </c>
      <c r="H11" s="550">
        <v>353</v>
      </c>
    </row>
    <row r="12" spans="1:8" ht="12">
      <c r="A12" s="298" t="s">
        <v>294</v>
      </c>
      <c r="B12" s="299" t="s">
        <v>295</v>
      </c>
      <c r="C12" s="46">
        <v>1321</v>
      </c>
      <c r="D12" s="46">
        <v>875</v>
      </c>
      <c r="E12" s="300" t="s">
        <v>78</v>
      </c>
      <c r="F12" s="549" t="s">
        <v>296</v>
      </c>
      <c r="G12" s="550">
        <v>1312</v>
      </c>
      <c r="H12" s="550">
        <v>1810</v>
      </c>
    </row>
    <row r="13" spans="1:18" ht="12">
      <c r="A13" s="298" t="s">
        <v>297</v>
      </c>
      <c r="B13" s="299" t="s">
        <v>298</v>
      </c>
      <c r="C13" s="46">
        <v>265</v>
      </c>
      <c r="D13" s="46">
        <v>207</v>
      </c>
      <c r="E13" s="301" t="s">
        <v>51</v>
      </c>
      <c r="F13" s="551" t="s">
        <v>299</v>
      </c>
      <c r="G13" s="548">
        <f>SUM(G9:G12)</f>
        <v>3702</v>
      </c>
      <c r="H13" s="548">
        <f>SUM(H9:H12)</f>
        <v>3582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467</v>
      </c>
      <c r="D14" s="46">
        <v>732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>
        <v>-477</v>
      </c>
      <c r="D15" s="47">
        <v>-329</v>
      </c>
      <c r="E15" s="296" t="s">
        <v>304</v>
      </c>
      <c r="F15" s="554" t="s">
        <v>305</v>
      </c>
      <c r="G15" s="550">
        <v>65</v>
      </c>
      <c r="H15" s="550"/>
    </row>
    <row r="16" spans="1:8" ht="12">
      <c r="A16" s="298" t="s">
        <v>306</v>
      </c>
      <c r="B16" s="299" t="s">
        <v>307</v>
      </c>
      <c r="C16" s="47">
        <v>151</v>
      </c>
      <c r="D16" s="47">
        <v>188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3949</v>
      </c>
      <c r="D19" s="49">
        <f>SUM(D9:D15)+D16</f>
        <v>3715</v>
      </c>
      <c r="E19" s="304" t="s">
        <v>316</v>
      </c>
      <c r="F19" s="552" t="s">
        <v>317</v>
      </c>
      <c r="G19" s="550">
        <v>79</v>
      </c>
      <c r="H19" s="550">
        <v>101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>
        <v>188</v>
      </c>
      <c r="H21" s="550">
        <v>2</v>
      </c>
    </row>
    <row r="22" spans="1:8" ht="24">
      <c r="A22" s="304" t="s">
        <v>323</v>
      </c>
      <c r="B22" s="305" t="s">
        <v>324</v>
      </c>
      <c r="C22" s="46">
        <v>104</v>
      </c>
      <c r="D22" s="46">
        <v>64</v>
      </c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>
        <v>45</v>
      </c>
      <c r="D23" s="46"/>
      <c r="E23" s="298" t="s">
        <v>329</v>
      </c>
      <c r="F23" s="552" t="s">
        <v>330</v>
      </c>
      <c r="G23" s="550">
        <v>160</v>
      </c>
      <c r="H23" s="550">
        <v>118</v>
      </c>
    </row>
    <row r="24" spans="1:18" ht="12">
      <c r="A24" s="298" t="s">
        <v>331</v>
      </c>
      <c r="B24" s="305" t="s">
        <v>332</v>
      </c>
      <c r="C24" s="46">
        <v>2</v>
      </c>
      <c r="D24" s="46">
        <v>1</v>
      </c>
      <c r="E24" s="301" t="s">
        <v>103</v>
      </c>
      <c r="F24" s="554" t="s">
        <v>333</v>
      </c>
      <c r="G24" s="548">
        <f>SUM(G19:G23)</f>
        <v>427</v>
      </c>
      <c r="H24" s="548">
        <f>SUM(H19:H23)</f>
        <v>221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12</v>
      </c>
      <c r="D25" s="46">
        <v>9</v>
      </c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163</v>
      </c>
      <c r="D26" s="49">
        <f>SUM(D22:D25)</f>
        <v>74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4112</v>
      </c>
      <c r="D28" s="50">
        <f>D26+D19</f>
        <v>3789</v>
      </c>
      <c r="E28" s="127" t="s">
        <v>338</v>
      </c>
      <c r="F28" s="554" t="s">
        <v>339</v>
      </c>
      <c r="G28" s="548">
        <f>G13+G15+G24</f>
        <v>4194</v>
      </c>
      <c r="H28" s="548">
        <f>H13+H15+H24</f>
        <v>3803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82</v>
      </c>
      <c r="D30" s="50">
        <f>IF((H28-D28)&gt;0,H28-D28,0)</f>
        <v>14</v>
      </c>
      <c r="E30" s="127" t="s">
        <v>342</v>
      </c>
      <c r="F30" s="554" t="s">
        <v>343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851</v>
      </c>
      <c r="B31" s="306" t="s">
        <v>344</v>
      </c>
      <c r="C31" s="46"/>
      <c r="D31" s="46"/>
      <c r="E31" s="296" t="s">
        <v>854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C28+C31+C32</f>
        <v>4112</v>
      </c>
      <c r="D33" s="49">
        <f>D28+D31+D32</f>
        <v>3789</v>
      </c>
      <c r="E33" s="127" t="s">
        <v>352</v>
      </c>
      <c r="F33" s="554" t="s">
        <v>353</v>
      </c>
      <c r="G33" s="53">
        <f>G32+G31+G28</f>
        <v>4194</v>
      </c>
      <c r="H33" s="53">
        <f>H32+H31+H28</f>
        <v>3803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82</v>
      </c>
      <c r="D34" s="50">
        <f>IF((H33-D33)&gt;0,H33-D33,0)</f>
        <v>14</v>
      </c>
      <c r="E34" s="128" t="s">
        <v>356</v>
      </c>
      <c r="F34" s="554" t="s">
        <v>357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7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>
        <v>6</v>
      </c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>
        <v>1</v>
      </c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75</v>
      </c>
      <c r="D39" s="460">
        <f>+IF((H33-D33-D35)&gt;0,H33-D33-D35,0)</f>
        <v>14</v>
      </c>
      <c r="E39" s="313" t="s">
        <v>368</v>
      </c>
      <c r="F39" s="558" t="s">
        <v>369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>
        <v>54</v>
      </c>
      <c r="D40" s="51">
        <v>140</v>
      </c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21</v>
      </c>
      <c r="D41" s="52">
        <f>IF(H39=0,IF(D39-D40&gt;0,D39-D40+H40,0),IF(H39-H40&lt;0,H40-H39+D39,0))</f>
        <v>0</v>
      </c>
      <c r="E41" s="127" t="s">
        <v>375</v>
      </c>
      <c r="F41" s="571" t="s">
        <v>376</v>
      </c>
      <c r="G41" s="52">
        <f>IF(C39=0,IF(G39-G40&gt;0,G39-G40+C40,0),IF(C39-C40&lt;0,C40-C39+G40,0))</f>
        <v>0</v>
      </c>
      <c r="H41" s="52">
        <f>IF(D39=0,IF(H39-H40&gt;0,H39-H40+D40,0),IF(D39-D40&lt;0,D40-D39+H40,0))</f>
        <v>126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4194</v>
      </c>
      <c r="D42" s="53">
        <f>D33+D35+D39</f>
        <v>3803</v>
      </c>
      <c r="E42" s="128" t="s">
        <v>379</v>
      </c>
      <c r="F42" s="129" t="s">
        <v>380</v>
      </c>
      <c r="G42" s="53">
        <f>G39+G33</f>
        <v>4194</v>
      </c>
      <c r="H42" s="53">
        <f>H39+H33</f>
        <v>3803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0" t="s">
        <v>859</v>
      </c>
      <c r="B45" s="580"/>
      <c r="C45" s="580"/>
      <c r="D45" s="580"/>
      <c r="E45" s="580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6" t="s">
        <v>907</v>
      </c>
      <c r="C48" s="427" t="s">
        <v>381</v>
      </c>
      <c r="D48" s="589"/>
      <c r="E48" s="589"/>
      <c r="F48" s="589"/>
      <c r="G48" s="589"/>
      <c r="H48" s="589"/>
      <c r="I48" s="544"/>
      <c r="J48" s="544"/>
      <c r="K48" s="544"/>
      <c r="L48" s="544"/>
      <c r="M48" s="544"/>
      <c r="N48" s="544"/>
      <c r="O48" s="544"/>
    </row>
    <row r="49" spans="1:8" ht="15">
      <c r="A49" s="561"/>
      <c r="B49" s="562"/>
      <c r="C49" s="425"/>
      <c r="D49" s="1" t="s">
        <v>905</v>
      </c>
      <c r="E49" s="560"/>
      <c r="F49" s="560"/>
      <c r="G49" s="563"/>
      <c r="H49" s="563"/>
    </row>
    <row r="50" spans="1:8" ht="12.75" customHeight="1">
      <c r="A50" s="561"/>
      <c r="B50" s="562"/>
      <c r="C50" s="575"/>
      <c r="D50" s="590"/>
      <c r="E50" s="590"/>
      <c r="F50" s="590"/>
      <c r="G50" s="590"/>
      <c r="H50" s="590"/>
    </row>
    <row r="51" spans="1:8" ht="12">
      <c r="A51" s="564"/>
      <c r="B51" s="560"/>
      <c r="C51" s="428" t="s">
        <v>780</v>
      </c>
      <c r="D51" s="425" t="s">
        <v>901</v>
      </c>
      <c r="E51" s="560"/>
      <c r="F51" s="560"/>
      <c r="G51" s="563"/>
      <c r="H51" s="563"/>
    </row>
    <row r="52" spans="1:8" ht="25.5">
      <c r="A52" s="564"/>
      <c r="B52" s="560"/>
      <c r="C52" s="425"/>
      <c r="D52" s="169" t="s">
        <v>902</v>
      </c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">
      <selection activeCell="C46" sqref="C46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"КОРПОРАЦИЯ ЗА ТЕХНОЛОГИИ И ИНОВАЦИИ  СЪЕДИНЕНИЕ"АД СОФИЯ</v>
      </c>
      <c r="C4" s="541" t="s">
        <v>2</v>
      </c>
      <c r="D4" s="541">
        <f>'справка №1-БАЛАНС'!H3</f>
        <v>115086942</v>
      </c>
      <c r="E4" s="323"/>
      <c r="F4" s="323"/>
    </row>
    <row r="5" spans="1:4" ht="15">
      <c r="A5" s="470" t="s">
        <v>274</v>
      </c>
      <c r="B5" s="470" t="str">
        <f>'справка №1-БАЛАНС'!E4</f>
        <v>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30.06.2008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3640</v>
      </c>
      <c r="D10" s="54">
        <v>2246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-2447</v>
      </c>
      <c r="D11" s="54">
        <v>-2302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>
        <v>14</v>
      </c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-1346</v>
      </c>
      <c r="D13" s="54">
        <v>-925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48</v>
      </c>
      <c r="D14" s="54">
        <v>-19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>
        <v>-5</v>
      </c>
      <c r="D15" s="54">
        <v>-2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>
        <v>0</v>
      </c>
      <c r="D16" s="54">
        <v>26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>
        <v>-19</v>
      </c>
      <c r="D17" s="54">
        <v>-19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>
        <v>-2</v>
      </c>
      <c r="D18" s="54">
        <v>-2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-639</v>
      </c>
      <c r="D19" s="54">
        <v>-1061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-770</v>
      </c>
      <c r="D20" s="55">
        <f>SUM(D10:D19)</f>
        <v>-2044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>
        <v>-41</v>
      </c>
      <c r="D22" s="54">
        <v>-23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>
        <v>11</v>
      </c>
      <c r="D23" s="54">
        <v>844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>
        <v>-240</v>
      </c>
      <c r="D24" s="54">
        <v>-331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>
        <v>11</v>
      </c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>
        <v>10</v>
      </c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>
        <v>-113</v>
      </c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>
        <v>-1</v>
      </c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-363</v>
      </c>
      <c r="D32" s="55">
        <f>SUM(D22:D31)</f>
        <v>490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>
        <v>300</v>
      </c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>
        <v>7</v>
      </c>
      <c r="D36" s="54"/>
      <c r="E36" s="130"/>
      <c r="F36" s="130"/>
    </row>
    <row r="37" spans="1:6" ht="12">
      <c r="A37" s="332" t="s">
        <v>437</v>
      </c>
      <c r="B37" s="333" t="s">
        <v>438</v>
      </c>
      <c r="C37" s="54">
        <v>-138</v>
      </c>
      <c r="D37" s="54">
        <v>-92</v>
      </c>
      <c r="E37" s="130"/>
      <c r="F37" s="130"/>
    </row>
    <row r="38" spans="1:6" ht="12">
      <c r="A38" s="332" t="s">
        <v>439</v>
      </c>
      <c r="B38" s="333" t="s">
        <v>440</v>
      </c>
      <c r="C38" s="54">
        <v>-9</v>
      </c>
      <c r="D38" s="54"/>
      <c r="E38" s="130"/>
      <c r="F38" s="130"/>
    </row>
    <row r="39" spans="1:6" ht="12">
      <c r="A39" s="332" t="s">
        <v>441</v>
      </c>
      <c r="B39" s="333" t="s">
        <v>442</v>
      </c>
      <c r="C39" s="54">
        <v>-10</v>
      </c>
      <c r="D39" s="54"/>
      <c r="E39" s="130"/>
      <c r="F39" s="130"/>
    </row>
    <row r="40" spans="1:6" ht="12">
      <c r="A40" s="332" t="s">
        <v>443</v>
      </c>
      <c r="B40" s="333" t="s">
        <v>444</v>
      </c>
      <c r="C40" s="54">
        <v>-3</v>
      </c>
      <c r="D40" s="54"/>
      <c r="E40" s="130"/>
      <c r="F40" s="130"/>
    </row>
    <row r="41" spans="1:8" ht="12">
      <c r="A41" s="332" t="s">
        <v>445</v>
      </c>
      <c r="B41" s="333" t="s">
        <v>446</v>
      </c>
      <c r="C41" s="54">
        <v>-11</v>
      </c>
      <c r="D41" s="54">
        <v>18</v>
      </c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136</v>
      </c>
      <c r="D42" s="55">
        <f>SUM(D34:D41)</f>
        <v>-74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-997</v>
      </c>
      <c r="D43" s="55">
        <f>D42+D32+D20</f>
        <v>-1628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1819</v>
      </c>
      <c r="D44" s="132">
        <v>3373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822</v>
      </c>
      <c r="D45" s="55">
        <f>D44+D43</f>
        <v>1745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822</v>
      </c>
      <c r="D46" s="56">
        <v>1745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909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381</v>
      </c>
      <c r="C50" s="581"/>
      <c r="D50" s="581"/>
      <c r="G50" s="133"/>
      <c r="H50" s="133"/>
    </row>
    <row r="51" spans="1:8" ht="15">
      <c r="A51" s="318"/>
      <c r="B51" s="1" t="s">
        <v>905</v>
      </c>
      <c r="C51" s="319"/>
      <c r="D51" s="319"/>
      <c r="G51" s="133"/>
      <c r="H51" s="133"/>
    </row>
    <row r="52" spans="1:8" ht="12">
      <c r="A52" s="318"/>
      <c r="B52" s="436" t="s">
        <v>780</v>
      </c>
      <c r="C52" s="581"/>
      <c r="D52" s="581"/>
      <c r="G52" s="133"/>
      <c r="H52" s="133"/>
    </row>
    <row r="53" spans="1:8" ht="12">
      <c r="A53" s="318"/>
      <c r="B53" s="318" t="s">
        <v>903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75" bottom="0.43" header="0.4" footer="0.31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W537"/>
  <sheetViews>
    <sheetView tabSelected="1" workbookViewId="0" topLeftCell="A1">
      <selection activeCell="M29" sqref="M29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82" t="s">
        <v>459</v>
      </c>
      <c r="B1" s="582"/>
      <c r="C1" s="582"/>
      <c r="D1" s="582"/>
      <c r="E1" s="582"/>
      <c r="F1" s="582"/>
      <c r="G1" s="582"/>
      <c r="H1" s="582"/>
      <c r="I1" s="582"/>
      <c r="J1" s="582"/>
      <c r="K1" s="582"/>
      <c r="L1" s="582"/>
      <c r="M1" s="582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3" t="str">
        <f>'справка №1-БАЛАНС'!E3</f>
        <v>"КОРПОРАЦИЯ ЗА ТЕХНОЛОГИИ И ИНОВАЦИИ  СЪЕДИНЕНИЕ"АД СОФИЯ</v>
      </c>
      <c r="C3" s="593"/>
      <c r="D3" s="593"/>
      <c r="E3" s="593"/>
      <c r="F3" s="593"/>
      <c r="G3" s="593"/>
      <c r="H3" s="593"/>
      <c r="I3" s="593"/>
      <c r="J3" s="476"/>
      <c r="K3" s="595" t="s">
        <v>2</v>
      </c>
      <c r="L3" s="595"/>
      <c r="M3" s="478">
        <f>'справка №1-БАЛАНС'!H3</f>
        <v>115086942</v>
      </c>
      <c r="N3" s="2"/>
    </row>
    <row r="4" spans="1:15" s="532" customFormat="1" ht="13.5" customHeight="1">
      <c r="A4" s="467" t="s">
        <v>460</v>
      </c>
      <c r="B4" s="593" t="str">
        <f>'справка №1-БАЛАНС'!E4</f>
        <v>КОНСОЛИДИРАН</v>
      </c>
      <c r="C4" s="593"/>
      <c r="D4" s="593"/>
      <c r="E4" s="593"/>
      <c r="F4" s="593"/>
      <c r="G4" s="593"/>
      <c r="H4" s="593"/>
      <c r="I4" s="593"/>
      <c r="J4" s="136"/>
      <c r="K4" s="596" t="s">
        <v>4</v>
      </c>
      <c r="L4" s="596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7" t="str">
        <f>'справка №1-БАЛАНС'!E5</f>
        <v>30.06.2008</v>
      </c>
      <c r="C5" s="597"/>
      <c r="D5" s="597"/>
      <c r="E5" s="597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3000</v>
      </c>
      <c r="D11" s="58">
        <f>'справка №1-БАЛАНС'!H19</f>
        <v>107</v>
      </c>
      <c r="E11" s="58">
        <f>'справка №1-БАЛАНС'!H20</f>
        <v>783</v>
      </c>
      <c r="F11" s="58">
        <f>'справка №1-БАЛАНС'!H22</f>
        <v>279</v>
      </c>
      <c r="G11" s="58">
        <f>'справка №1-БАЛАНС'!H23</f>
        <v>0</v>
      </c>
      <c r="H11" s="60">
        <v>5365</v>
      </c>
      <c r="I11" s="58">
        <f>'справка №1-БАЛАНС'!H28+'справка №1-БАЛАНС'!H31</f>
        <v>25488</v>
      </c>
      <c r="J11" s="58">
        <f>'справка №1-БАЛАНС'!H29+'справка №1-БАЛАНС'!H32</f>
        <v>-1014</v>
      </c>
      <c r="K11" s="60"/>
      <c r="L11" s="344">
        <f>SUM(C11:K11)</f>
        <v>34008</v>
      </c>
      <c r="M11" s="58">
        <f>'справка №1-БАЛАНС'!H39</f>
        <v>13788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3000</v>
      </c>
      <c r="D15" s="61">
        <f aca="true" t="shared" si="2" ref="D15:M15">D11+D12</f>
        <v>107</v>
      </c>
      <c r="E15" s="61">
        <f t="shared" si="2"/>
        <v>783</v>
      </c>
      <c r="F15" s="61">
        <f t="shared" si="2"/>
        <v>279</v>
      </c>
      <c r="G15" s="61">
        <f t="shared" si="2"/>
        <v>0</v>
      </c>
      <c r="H15" s="61">
        <f t="shared" si="2"/>
        <v>5365</v>
      </c>
      <c r="I15" s="61">
        <f t="shared" si="2"/>
        <v>25488</v>
      </c>
      <c r="J15" s="61">
        <f t="shared" si="2"/>
        <v>-1014</v>
      </c>
      <c r="K15" s="61">
        <f t="shared" si="2"/>
        <v>0</v>
      </c>
      <c r="L15" s="344">
        <f t="shared" si="1"/>
        <v>34008</v>
      </c>
      <c r="M15" s="61">
        <f t="shared" si="2"/>
        <v>13788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21</v>
      </c>
      <c r="J16" s="345">
        <f>+'справка №1-БАЛАНС'!G32</f>
        <v>0</v>
      </c>
      <c r="K16" s="60"/>
      <c r="L16" s="344">
        <f t="shared" si="1"/>
        <v>21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>
        <v>5</v>
      </c>
      <c r="F28" s="60"/>
      <c r="G28" s="60"/>
      <c r="H28" s="60">
        <v>23</v>
      </c>
      <c r="I28" s="60">
        <v>-95</v>
      </c>
      <c r="J28" s="60">
        <v>-216</v>
      </c>
      <c r="K28" s="60"/>
      <c r="L28" s="344">
        <f t="shared" si="1"/>
        <v>-283</v>
      </c>
      <c r="M28" s="60">
        <v>1222</v>
      </c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3000</v>
      </c>
      <c r="D29" s="59">
        <f aca="true" t="shared" si="6" ref="D29:M29">D17+D20+D21+D24+D28+D27+D15+D16</f>
        <v>107</v>
      </c>
      <c r="E29" s="59">
        <f t="shared" si="6"/>
        <v>788</v>
      </c>
      <c r="F29" s="59">
        <f t="shared" si="6"/>
        <v>279</v>
      </c>
      <c r="G29" s="59">
        <f t="shared" si="6"/>
        <v>0</v>
      </c>
      <c r="H29" s="59">
        <f t="shared" si="6"/>
        <v>5388</v>
      </c>
      <c r="I29" s="59">
        <f t="shared" si="6"/>
        <v>25414</v>
      </c>
      <c r="J29" s="59">
        <f t="shared" si="6"/>
        <v>-1230</v>
      </c>
      <c r="K29" s="59">
        <f t="shared" si="6"/>
        <v>0</v>
      </c>
      <c r="L29" s="344">
        <f t="shared" si="1"/>
        <v>33746</v>
      </c>
      <c r="M29" s="59">
        <f t="shared" si="6"/>
        <v>15010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3000</v>
      </c>
      <c r="D32" s="59">
        <f t="shared" si="7"/>
        <v>107</v>
      </c>
      <c r="E32" s="59">
        <f t="shared" si="7"/>
        <v>788</v>
      </c>
      <c r="F32" s="59">
        <f t="shared" si="7"/>
        <v>279</v>
      </c>
      <c r="G32" s="59">
        <f t="shared" si="7"/>
        <v>0</v>
      </c>
      <c r="H32" s="59">
        <f t="shared" si="7"/>
        <v>5388</v>
      </c>
      <c r="I32" s="59">
        <f t="shared" si="7"/>
        <v>25414</v>
      </c>
      <c r="J32" s="59">
        <f t="shared" si="7"/>
        <v>-1230</v>
      </c>
      <c r="K32" s="59">
        <f t="shared" si="7"/>
        <v>0</v>
      </c>
      <c r="L32" s="344">
        <f t="shared" si="1"/>
        <v>33746</v>
      </c>
      <c r="M32" s="59">
        <f>M29+M30+M31</f>
        <v>15010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4" t="s">
        <v>860</v>
      </c>
      <c r="B35" s="594"/>
      <c r="C35" s="594"/>
      <c r="D35" s="594"/>
      <c r="E35" s="594"/>
      <c r="F35" s="594"/>
      <c r="G35" s="594"/>
      <c r="H35" s="594"/>
      <c r="I35" s="594"/>
      <c r="J35" s="594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910</v>
      </c>
      <c r="B38" s="19"/>
      <c r="C38" s="15"/>
      <c r="D38" s="592" t="s">
        <v>381</v>
      </c>
      <c r="E38" s="592"/>
      <c r="F38" s="592"/>
      <c r="G38" s="592"/>
      <c r="H38" s="592"/>
      <c r="I38" s="592"/>
      <c r="J38" s="15" t="s">
        <v>898</v>
      </c>
      <c r="K38" s="15"/>
      <c r="L38" s="592"/>
      <c r="M38" s="592"/>
      <c r="N38" s="11"/>
    </row>
    <row r="39" spans="1:13" ht="15">
      <c r="A39" s="536"/>
      <c r="B39" s="537"/>
      <c r="C39" s="538"/>
      <c r="D39" s="538"/>
      <c r="E39" s="1" t="s">
        <v>905</v>
      </c>
      <c r="F39" s="538"/>
      <c r="G39" s="538"/>
      <c r="H39" s="538"/>
      <c r="I39" s="538"/>
      <c r="J39" s="538"/>
      <c r="K39" s="538"/>
      <c r="L39" s="425" t="s">
        <v>901</v>
      </c>
      <c r="M39" s="348"/>
    </row>
    <row r="40" spans="1:13" ht="25.5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169" t="s">
        <v>902</v>
      </c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M30:M31 C30:K31 M27:M28 C27:K28 M18:M20 C18:K20 M16 K16 M13:M14 C13:K14 K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5:M26 C25:K26 M22:M23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fitToHeight="1" fitToWidth="1" horizontalDpi="600" verticalDpi="600" orientation="landscape" paperSize="9" scale="81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0">
      <selection activeCell="B44" sqref="B44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521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10" t="s">
        <v>383</v>
      </c>
      <c r="B2" s="611"/>
      <c r="C2" s="612" t="str">
        <f>'справка №1-БАЛАНС'!E3</f>
        <v>"КОРПОРАЦИЯ ЗА ТЕХНОЛОГИИ И ИНОВАЦИИ  СЪЕДИНЕНИЕ"АД СОФИЯ</v>
      </c>
      <c r="D2" s="612"/>
      <c r="E2" s="612"/>
      <c r="F2" s="612"/>
      <c r="G2" s="612"/>
      <c r="H2" s="612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115086942</v>
      </c>
      <c r="P2" s="483"/>
      <c r="Q2" s="483"/>
      <c r="R2" s="526"/>
    </row>
    <row r="3" spans="1:18" ht="15">
      <c r="A3" s="610" t="s">
        <v>5</v>
      </c>
      <c r="B3" s="611"/>
      <c r="C3" s="613" t="str">
        <f>'справка №1-БАЛАНС'!E5</f>
        <v>30.06.2008</v>
      </c>
      <c r="D3" s="613"/>
      <c r="E3" s="613"/>
      <c r="F3" s="485"/>
      <c r="G3" s="485"/>
      <c r="H3" s="485"/>
      <c r="I3" s="485"/>
      <c r="J3" s="485"/>
      <c r="K3" s="485"/>
      <c r="L3" s="485"/>
      <c r="M3" s="602" t="s">
        <v>4</v>
      </c>
      <c r="N3" s="602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522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523</v>
      </c>
    </row>
    <row r="5" spans="1:18" s="100" customFormat="1" ht="30.75" customHeight="1">
      <c r="A5" s="603" t="s">
        <v>463</v>
      </c>
      <c r="B5" s="604"/>
      <c r="C5" s="607" t="s">
        <v>8</v>
      </c>
      <c r="D5" s="357" t="s">
        <v>524</v>
      </c>
      <c r="E5" s="357"/>
      <c r="F5" s="357"/>
      <c r="G5" s="357"/>
      <c r="H5" s="357" t="s">
        <v>525</v>
      </c>
      <c r="I5" s="357"/>
      <c r="J5" s="600" t="s">
        <v>526</v>
      </c>
      <c r="K5" s="357" t="s">
        <v>527</v>
      </c>
      <c r="L5" s="357"/>
      <c r="M5" s="357"/>
      <c r="N5" s="357"/>
      <c r="O5" s="357" t="s">
        <v>525</v>
      </c>
      <c r="P5" s="357"/>
      <c r="Q5" s="600" t="s">
        <v>528</v>
      </c>
      <c r="R5" s="600" t="s">
        <v>529</v>
      </c>
    </row>
    <row r="6" spans="1:18" s="100" customFormat="1" ht="48">
      <c r="A6" s="605"/>
      <c r="B6" s="606"/>
      <c r="C6" s="608"/>
      <c r="D6" s="358" t="s">
        <v>530</v>
      </c>
      <c r="E6" s="358" t="s">
        <v>531</v>
      </c>
      <c r="F6" s="358" t="s">
        <v>532</v>
      </c>
      <c r="G6" s="358" t="s">
        <v>533</v>
      </c>
      <c r="H6" s="358" t="s">
        <v>534</v>
      </c>
      <c r="I6" s="358" t="s">
        <v>535</v>
      </c>
      <c r="J6" s="601"/>
      <c r="K6" s="358" t="s">
        <v>530</v>
      </c>
      <c r="L6" s="358" t="s">
        <v>536</v>
      </c>
      <c r="M6" s="358" t="s">
        <v>537</v>
      </c>
      <c r="N6" s="358" t="s">
        <v>538</v>
      </c>
      <c r="O6" s="358" t="s">
        <v>534</v>
      </c>
      <c r="P6" s="358" t="s">
        <v>535</v>
      </c>
      <c r="Q6" s="601"/>
      <c r="R6" s="601"/>
    </row>
    <row r="7" spans="1:18" s="100" customFormat="1" ht="12">
      <c r="A7" s="360" t="s">
        <v>539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540</v>
      </c>
      <c r="B8" s="363" t="s">
        <v>541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542</v>
      </c>
      <c r="B9" s="366" t="s">
        <v>543</v>
      </c>
      <c r="C9" s="367" t="s">
        <v>544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545</v>
      </c>
      <c r="B10" s="366" t="s">
        <v>546</v>
      </c>
      <c r="C10" s="367" t="s">
        <v>547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548</v>
      </c>
      <c r="B11" s="366" t="s">
        <v>549</v>
      </c>
      <c r="C11" s="367" t="s">
        <v>550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551</v>
      </c>
      <c r="B12" s="366" t="s">
        <v>552</v>
      </c>
      <c r="C12" s="367" t="s">
        <v>553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554</v>
      </c>
      <c r="B13" s="366" t="s">
        <v>555</v>
      </c>
      <c r="C13" s="367" t="s">
        <v>556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557</v>
      </c>
      <c r="B14" s="366" t="s">
        <v>558</v>
      </c>
      <c r="C14" s="367" t="s">
        <v>559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856</v>
      </c>
      <c r="B15" s="374" t="s">
        <v>857</v>
      </c>
      <c r="C15" s="456" t="s">
        <v>858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560</v>
      </c>
      <c r="B16" s="193" t="s">
        <v>561</v>
      </c>
      <c r="C16" s="367" t="s">
        <v>562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563</v>
      </c>
      <c r="C17" s="369" t="s">
        <v>564</v>
      </c>
      <c r="D17" s="194">
        <f>SUM(D9:D16)</f>
        <v>0</v>
      </c>
      <c r="E17" s="194">
        <f>SUM(E9:E16)</f>
        <v>0</v>
      </c>
      <c r="F17" s="194">
        <f>SUM(F9:F16)</f>
        <v>0</v>
      </c>
      <c r="G17" s="74">
        <f t="shared" si="2"/>
        <v>0</v>
      </c>
      <c r="H17" s="75">
        <f>SUM(H9:H16)</f>
        <v>0</v>
      </c>
      <c r="I17" s="75">
        <f>SUM(I9:I16)</f>
        <v>0</v>
      </c>
      <c r="J17" s="74">
        <f t="shared" si="3"/>
        <v>0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565</v>
      </c>
      <c r="B18" s="371" t="s">
        <v>566</v>
      </c>
      <c r="C18" s="369" t="s">
        <v>567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568</v>
      </c>
      <c r="B19" s="371" t="s">
        <v>569</v>
      </c>
      <c r="C19" s="369" t="s">
        <v>570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571</v>
      </c>
      <c r="B20" s="363" t="s">
        <v>572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542</v>
      </c>
      <c r="B21" s="366" t="s">
        <v>573</v>
      </c>
      <c r="C21" s="367" t="s">
        <v>574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545</v>
      </c>
      <c r="B22" s="366" t="s">
        <v>575</v>
      </c>
      <c r="C22" s="367" t="s">
        <v>576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548</v>
      </c>
      <c r="B23" s="374" t="s">
        <v>577</v>
      </c>
      <c r="C23" s="367" t="s">
        <v>578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551</v>
      </c>
      <c r="B24" s="375" t="s">
        <v>561</v>
      </c>
      <c r="C24" s="367" t="s">
        <v>579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837</v>
      </c>
      <c r="C25" s="376" t="s">
        <v>581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582</v>
      </c>
      <c r="B26" s="377" t="s">
        <v>583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542</v>
      </c>
      <c r="B27" s="379" t="s">
        <v>852</v>
      </c>
      <c r="C27" s="380" t="s">
        <v>584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585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586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587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588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545</v>
      </c>
      <c r="B32" s="379" t="s">
        <v>589</v>
      </c>
      <c r="C32" s="367" t="s">
        <v>590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591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592</v>
      </c>
      <c r="C34" s="367" t="s">
        <v>593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594</v>
      </c>
      <c r="C35" s="367" t="s">
        <v>595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596</v>
      </c>
      <c r="C36" s="367" t="s">
        <v>597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548</v>
      </c>
      <c r="B37" s="381" t="s">
        <v>561</v>
      </c>
      <c r="C37" s="367" t="s">
        <v>598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853</v>
      </c>
      <c r="C38" s="369" t="s">
        <v>600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601</v>
      </c>
      <c r="B39" s="370" t="s">
        <v>602</v>
      </c>
      <c r="C39" s="369" t="s">
        <v>603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604</v>
      </c>
      <c r="C40" s="359" t="s">
        <v>605</v>
      </c>
      <c r="D40" s="438">
        <f>D17+D18+D19+D25+D38+D39</f>
        <v>0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0</v>
      </c>
      <c r="H40" s="438">
        <f t="shared" si="13"/>
        <v>0</v>
      </c>
      <c r="I40" s="438">
        <f t="shared" si="13"/>
        <v>0</v>
      </c>
      <c r="J40" s="438">
        <f t="shared" si="13"/>
        <v>0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606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899</v>
      </c>
      <c r="C44" s="354"/>
      <c r="D44" s="355"/>
      <c r="E44" s="355"/>
      <c r="F44" s="355"/>
      <c r="G44" s="351"/>
      <c r="H44" s="356" t="s">
        <v>607</v>
      </c>
      <c r="I44" s="356"/>
      <c r="J44" s="356"/>
      <c r="K44" s="609"/>
      <c r="L44" s="609"/>
      <c r="M44" s="609"/>
      <c r="N44" s="609"/>
      <c r="O44" s="598" t="s">
        <v>780</v>
      </c>
      <c r="P44" s="599"/>
      <c r="Q44" s="599"/>
      <c r="R44" s="599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1">
      <selection activeCell="D113" sqref="D113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7" t="s">
        <v>608</v>
      </c>
      <c r="B1" s="617"/>
      <c r="C1" s="617"/>
      <c r="D1" s="617"/>
      <c r="E1" s="617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20" t="str">
        <f>'справка №1-БАЛАНС'!E3</f>
        <v>"КОРПОРАЦИЯ ЗА ТЕХНОЛОГИИ И ИНОВАЦИИ  СЪЕДИНЕНИЕ"АД СОФИЯ</v>
      </c>
      <c r="C3" s="621"/>
      <c r="D3" s="526" t="s">
        <v>2</v>
      </c>
      <c r="E3" s="107">
        <f>'справка №1-БАЛАНС'!H3</f>
        <v>115086942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8" t="str">
        <f>'справка №1-БАЛАНС'!E5</f>
        <v>30.06.2008</v>
      </c>
      <c r="C4" s="619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609</v>
      </c>
      <c r="B5" s="496"/>
      <c r="C5" s="497"/>
      <c r="D5" s="107"/>
      <c r="E5" s="498" t="s">
        <v>610</v>
      </c>
    </row>
    <row r="6" spans="1:14" s="100" customFormat="1" ht="12">
      <c r="A6" s="389" t="s">
        <v>463</v>
      </c>
      <c r="B6" s="390" t="s">
        <v>8</v>
      </c>
      <c r="C6" s="391" t="s">
        <v>611</v>
      </c>
      <c r="D6" s="138" t="s">
        <v>612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613</v>
      </c>
      <c r="E7" s="124" t="s">
        <v>614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615</v>
      </c>
      <c r="B9" s="394" t="s">
        <v>616</v>
      </c>
      <c r="C9" s="108"/>
      <c r="D9" s="108"/>
      <c r="E9" s="120">
        <f>C9-D9</f>
        <v>0</v>
      </c>
      <c r="F9" s="106"/>
    </row>
    <row r="10" spans="1:6" ht="12">
      <c r="A10" s="393" t="s">
        <v>617</v>
      </c>
      <c r="B10" s="395"/>
      <c r="C10" s="104"/>
      <c r="D10" s="104"/>
      <c r="E10" s="120"/>
      <c r="F10" s="106"/>
    </row>
    <row r="11" spans="1:15" ht="12">
      <c r="A11" s="396" t="s">
        <v>618</v>
      </c>
      <c r="B11" s="397" t="s">
        <v>619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620</v>
      </c>
      <c r="B12" s="397" t="s">
        <v>621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622</v>
      </c>
      <c r="B13" s="397" t="s">
        <v>623</v>
      </c>
      <c r="C13" s="108"/>
      <c r="D13" s="108"/>
      <c r="E13" s="120">
        <f t="shared" si="0"/>
        <v>0</v>
      </c>
      <c r="F13" s="106"/>
    </row>
    <row r="14" spans="1:6" ht="12">
      <c r="A14" s="396" t="s">
        <v>624</v>
      </c>
      <c r="B14" s="397" t="s">
        <v>625</v>
      </c>
      <c r="C14" s="108"/>
      <c r="D14" s="108"/>
      <c r="E14" s="120">
        <f t="shared" si="0"/>
        <v>0</v>
      </c>
      <c r="F14" s="106"/>
    </row>
    <row r="15" spans="1:6" ht="12">
      <c r="A15" s="396" t="s">
        <v>626</v>
      </c>
      <c r="B15" s="397" t="s">
        <v>627</v>
      </c>
      <c r="C15" s="108"/>
      <c r="D15" s="108"/>
      <c r="E15" s="120">
        <f t="shared" si="0"/>
        <v>0</v>
      </c>
      <c r="F15" s="106"/>
    </row>
    <row r="16" spans="1:15" ht="12">
      <c r="A16" s="396" t="s">
        <v>628</v>
      </c>
      <c r="B16" s="397" t="s">
        <v>629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630</v>
      </c>
      <c r="B17" s="397" t="s">
        <v>631</v>
      </c>
      <c r="C17" s="108"/>
      <c r="D17" s="108"/>
      <c r="E17" s="120">
        <f t="shared" si="0"/>
        <v>0</v>
      </c>
      <c r="F17" s="106"/>
    </row>
    <row r="18" spans="1:6" ht="12">
      <c r="A18" s="396" t="s">
        <v>624</v>
      </c>
      <c r="B18" s="397" t="s">
        <v>632</v>
      </c>
      <c r="C18" s="108"/>
      <c r="D18" s="108"/>
      <c r="E18" s="120">
        <f t="shared" si="0"/>
        <v>0</v>
      </c>
      <c r="F18" s="106"/>
    </row>
    <row r="19" spans="1:15" ht="12">
      <c r="A19" s="398" t="s">
        <v>633</v>
      </c>
      <c r="B19" s="394" t="s">
        <v>634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635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636</v>
      </c>
      <c r="B21" s="394" t="s">
        <v>637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638</v>
      </c>
      <c r="B23" s="399"/>
      <c r="C23" s="119"/>
      <c r="D23" s="104"/>
      <c r="E23" s="120"/>
      <c r="F23" s="106"/>
    </row>
    <row r="24" spans="1:15" ht="12">
      <c r="A24" s="396" t="s">
        <v>639</v>
      </c>
      <c r="B24" s="397" t="s">
        <v>640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641</v>
      </c>
      <c r="B25" s="397" t="s">
        <v>642</v>
      </c>
      <c r="C25" s="108"/>
      <c r="D25" s="108"/>
      <c r="E25" s="120">
        <f t="shared" si="0"/>
        <v>0</v>
      </c>
      <c r="F25" s="106"/>
    </row>
    <row r="26" spans="1:6" ht="12">
      <c r="A26" s="396" t="s">
        <v>643</v>
      </c>
      <c r="B26" s="397" t="s">
        <v>644</v>
      </c>
      <c r="C26" s="108"/>
      <c r="D26" s="108"/>
      <c r="E26" s="120">
        <f t="shared" si="0"/>
        <v>0</v>
      </c>
      <c r="F26" s="106"/>
    </row>
    <row r="27" spans="1:6" ht="12">
      <c r="A27" s="396" t="s">
        <v>645</v>
      </c>
      <c r="B27" s="397" t="s">
        <v>646</v>
      </c>
      <c r="C27" s="108"/>
      <c r="D27" s="108"/>
      <c r="E27" s="120">
        <f t="shared" si="0"/>
        <v>0</v>
      </c>
      <c r="F27" s="106"/>
    </row>
    <row r="28" spans="1:6" ht="12">
      <c r="A28" s="396" t="s">
        <v>647</v>
      </c>
      <c r="B28" s="397" t="s">
        <v>648</v>
      </c>
      <c r="C28" s="108"/>
      <c r="D28" s="108"/>
      <c r="E28" s="120">
        <f t="shared" si="0"/>
        <v>0</v>
      </c>
      <c r="F28" s="106"/>
    </row>
    <row r="29" spans="1:6" ht="12">
      <c r="A29" s="396" t="s">
        <v>649</v>
      </c>
      <c r="B29" s="397" t="s">
        <v>650</v>
      </c>
      <c r="C29" s="108"/>
      <c r="D29" s="108"/>
      <c r="E29" s="120">
        <f t="shared" si="0"/>
        <v>0</v>
      </c>
      <c r="F29" s="106"/>
    </row>
    <row r="30" spans="1:6" ht="12">
      <c r="A30" s="396" t="s">
        <v>651</v>
      </c>
      <c r="B30" s="397" t="s">
        <v>652</v>
      </c>
      <c r="C30" s="108"/>
      <c r="D30" s="108"/>
      <c r="E30" s="120">
        <f t="shared" si="0"/>
        <v>0</v>
      </c>
      <c r="F30" s="106"/>
    </row>
    <row r="31" spans="1:6" ht="12">
      <c r="A31" s="396" t="s">
        <v>653</v>
      </c>
      <c r="B31" s="397" t="s">
        <v>654</v>
      </c>
      <c r="C31" s="108"/>
      <c r="D31" s="108"/>
      <c r="E31" s="120">
        <f t="shared" si="0"/>
        <v>0</v>
      </c>
      <c r="F31" s="106"/>
    </row>
    <row r="32" spans="1:6" ht="12">
      <c r="A32" s="396" t="s">
        <v>655</v>
      </c>
      <c r="B32" s="397" t="s">
        <v>656</v>
      </c>
      <c r="C32" s="108"/>
      <c r="D32" s="108"/>
      <c r="E32" s="120">
        <f t="shared" si="0"/>
        <v>0</v>
      </c>
      <c r="F32" s="106"/>
    </row>
    <row r="33" spans="1:15" ht="12">
      <c r="A33" s="396" t="s">
        <v>657</v>
      </c>
      <c r="B33" s="397" t="s">
        <v>658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659</v>
      </c>
      <c r="B34" s="397" t="s">
        <v>660</v>
      </c>
      <c r="C34" s="108"/>
      <c r="D34" s="108"/>
      <c r="E34" s="120">
        <f t="shared" si="0"/>
        <v>0</v>
      </c>
      <c r="F34" s="106"/>
    </row>
    <row r="35" spans="1:6" ht="12">
      <c r="A35" s="396" t="s">
        <v>661</v>
      </c>
      <c r="B35" s="397" t="s">
        <v>662</v>
      </c>
      <c r="C35" s="108"/>
      <c r="D35" s="108"/>
      <c r="E35" s="120">
        <f t="shared" si="0"/>
        <v>0</v>
      </c>
      <c r="F35" s="106"/>
    </row>
    <row r="36" spans="1:6" ht="12">
      <c r="A36" s="396" t="s">
        <v>663</v>
      </c>
      <c r="B36" s="397" t="s">
        <v>664</v>
      </c>
      <c r="C36" s="108"/>
      <c r="D36" s="108"/>
      <c r="E36" s="120">
        <f t="shared" si="0"/>
        <v>0</v>
      </c>
      <c r="F36" s="106"/>
    </row>
    <row r="37" spans="1:6" ht="12">
      <c r="A37" s="396" t="s">
        <v>665</v>
      </c>
      <c r="B37" s="397" t="s">
        <v>666</v>
      </c>
      <c r="C37" s="108"/>
      <c r="D37" s="108"/>
      <c r="E37" s="120">
        <f t="shared" si="0"/>
        <v>0</v>
      </c>
      <c r="F37" s="106"/>
    </row>
    <row r="38" spans="1:15" ht="12">
      <c r="A38" s="396" t="s">
        <v>667</v>
      </c>
      <c r="B38" s="397" t="s">
        <v>668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669</v>
      </c>
      <c r="B39" s="397" t="s">
        <v>670</v>
      </c>
      <c r="C39" s="108"/>
      <c r="D39" s="108"/>
      <c r="E39" s="120">
        <f t="shared" si="0"/>
        <v>0</v>
      </c>
      <c r="F39" s="106"/>
    </row>
    <row r="40" spans="1:6" ht="12">
      <c r="A40" s="396" t="s">
        <v>671</v>
      </c>
      <c r="B40" s="397" t="s">
        <v>672</v>
      </c>
      <c r="C40" s="108"/>
      <c r="D40" s="108"/>
      <c r="E40" s="120">
        <f t="shared" si="0"/>
        <v>0</v>
      </c>
      <c r="F40" s="106"/>
    </row>
    <row r="41" spans="1:6" ht="12">
      <c r="A41" s="396" t="s">
        <v>673</v>
      </c>
      <c r="B41" s="397" t="s">
        <v>674</v>
      </c>
      <c r="C41" s="108"/>
      <c r="D41" s="108"/>
      <c r="E41" s="120">
        <f t="shared" si="0"/>
        <v>0</v>
      </c>
      <c r="F41" s="106"/>
    </row>
    <row r="42" spans="1:6" ht="12">
      <c r="A42" s="396" t="s">
        <v>675</v>
      </c>
      <c r="B42" s="397" t="s">
        <v>676</v>
      </c>
      <c r="C42" s="108"/>
      <c r="D42" s="108"/>
      <c r="E42" s="120">
        <f t="shared" si="0"/>
        <v>0</v>
      </c>
      <c r="F42" s="106"/>
    </row>
    <row r="43" spans="1:15" ht="12">
      <c r="A43" s="398" t="s">
        <v>677</v>
      </c>
      <c r="B43" s="394" t="s">
        <v>678</v>
      </c>
      <c r="C43" s="104">
        <f>C24+C28+C29+C31+C30+C32+C33+C38</f>
        <v>0</v>
      </c>
      <c r="D43" s="104">
        <f>D24+D28+D29+D31+D30+D32+D33+D38</f>
        <v>0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679</v>
      </c>
      <c r="B44" s="395" t="s">
        <v>680</v>
      </c>
      <c r="C44" s="103">
        <f>C43+C21+C19+C9</f>
        <v>0</v>
      </c>
      <c r="D44" s="103">
        <f>D43+D21+D19+D9</f>
        <v>0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681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682</v>
      </c>
      <c r="D48" s="138" t="s">
        <v>683</v>
      </c>
      <c r="E48" s="138"/>
      <c r="F48" s="138" t="s">
        <v>684</v>
      </c>
    </row>
    <row r="49" spans="1:6" s="100" customFormat="1" ht="12">
      <c r="A49" s="389"/>
      <c r="B49" s="392"/>
      <c r="C49" s="404"/>
      <c r="D49" s="393" t="s">
        <v>613</v>
      </c>
      <c r="E49" s="393" t="s">
        <v>614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685</v>
      </c>
      <c r="B51" s="399"/>
      <c r="C51" s="103"/>
      <c r="D51" s="103"/>
      <c r="E51" s="103"/>
      <c r="F51" s="405"/>
    </row>
    <row r="52" spans="1:16" ht="24">
      <c r="A52" s="396" t="s">
        <v>686</v>
      </c>
      <c r="B52" s="397" t="s">
        <v>687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688</v>
      </c>
      <c r="B53" s="397" t="s">
        <v>689</v>
      </c>
      <c r="C53" s="108"/>
      <c r="D53" s="108"/>
      <c r="E53" s="119">
        <f>C53-D53</f>
        <v>0</v>
      </c>
      <c r="F53" s="108"/>
    </row>
    <row r="54" spans="1:6" ht="12">
      <c r="A54" s="396" t="s">
        <v>690</v>
      </c>
      <c r="B54" s="397" t="s">
        <v>691</v>
      </c>
      <c r="C54" s="108">
        <v>0</v>
      </c>
      <c r="D54" s="108"/>
      <c r="E54" s="119">
        <f aca="true" t="shared" si="1" ref="E54:E95">C54-D54</f>
        <v>0</v>
      </c>
      <c r="F54" s="108"/>
    </row>
    <row r="55" spans="1:6" ht="12">
      <c r="A55" s="396" t="s">
        <v>675</v>
      </c>
      <c r="B55" s="397" t="s">
        <v>692</v>
      </c>
      <c r="C55" s="108"/>
      <c r="D55" s="108"/>
      <c r="E55" s="119">
        <f t="shared" si="1"/>
        <v>0</v>
      </c>
      <c r="F55" s="108"/>
    </row>
    <row r="56" spans="1:16" ht="24">
      <c r="A56" s="396" t="s">
        <v>693</v>
      </c>
      <c r="B56" s="397" t="s">
        <v>694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695</v>
      </c>
      <c r="B57" s="397" t="s">
        <v>696</v>
      </c>
      <c r="C57" s="108"/>
      <c r="D57" s="108"/>
      <c r="E57" s="119">
        <f t="shared" si="1"/>
        <v>0</v>
      </c>
      <c r="F57" s="108"/>
    </row>
    <row r="58" spans="1:6" ht="12">
      <c r="A58" s="406" t="s">
        <v>697</v>
      </c>
      <c r="B58" s="397" t="s">
        <v>698</v>
      </c>
      <c r="C58" s="109"/>
      <c r="D58" s="109"/>
      <c r="E58" s="119">
        <f t="shared" si="1"/>
        <v>0</v>
      </c>
      <c r="F58" s="109"/>
    </row>
    <row r="59" spans="1:6" ht="12">
      <c r="A59" s="406" t="s">
        <v>699</v>
      </c>
      <c r="B59" s="397" t="s">
        <v>700</v>
      </c>
      <c r="C59" s="108"/>
      <c r="D59" s="108"/>
      <c r="E59" s="119">
        <f t="shared" si="1"/>
        <v>0</v>
      </c>
      <c r="F59" s="108"/>
    </row>
    <row r="60" spans="1:6" ht="12">
      <c r="A60" s="406" t="s">
        <v>697</v>
      </c>
      <c r="B60" s="397" t="s">
        <v>701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702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703</v>
      </c>
      <c r="C62" s="108"/>
      <c r="D62" s="108"/>
      <c r="E62" s="119">
        <f t="shared" si="1"/>
        <v>0</v>
      </c>
      <c r="F62" s="110"/>
    </row>
    <row r="63" spans="1:6" ht="12">
      <c r="A63" s="396" t="s">
        <v>704</v>
      </c>
      <c r="B63" s="397" t="s">
        <v>705</v>
      </c>
      <c r="C63" s="108"/>
      <c r="D63" s="108"/>
      <c r="E63" s="119">
        <f t="shared" si="1"/>
        <v>0</v>
      </c>
      <c r="F63" s="110"/>
    </row>
    <row r="64" spans="1:6" ht="12">
      <c r="A64" s="396" t="s">
        <v>706</v>
      </c>
      <c r="B64" s="397" t="s">
        <v>707</v>
      </c>
      <c r="C64" s="108"/>
      <c r="D64" s="108"/>
      <c r="E64" s="119">
        <f t="shared" si="1"/>
        <v>0</v>
      </c>
      <c r="F64" s="110"/>
    </row>
    <row r="65" spans="1:6" ht="12">
      <c r="A65" s="396" t="s">
        <v>708</v>
      </c>
      <c r="B65" s="397" t="s">
        <v>709</v>
      </c>
      <c r="C65" s="109"/>
      <c r="D65" s="109"/>
      <c r="E65" s="119">
        <f t="shared" si="1"/>
        <v>0</v>
      </c>
      <c r="F65" s="111"/>
    </row>
    <row r="66" spans="1:16" ht="12">
      <c r="A66" s="398" t="s">
        <v>710</v>
      </c>
      <c r="B66" s="394" t="s">
        <v>711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712</v>
      </c>
      <c r="B67" s="395"/>
      <c r="C67" s="104"/>
      <c r="D67" s="104"/>
      <c r="E67" s="119"/>
      <c r="F67" s="112"/>
    </row>
    <row r="68" spans="1:6" ht="12">
      <c r="A68" s="396" t="s">
        <v>713</v>
      </c>
      <c r="B68" s="407" t="s">
        <v>714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715</v>
      </c>
      <c r="B70" s="399"/>
      <c r="C70" s="104"/>
      <c r="D70" s="104"/>
      <c r="E70" s="119"/>
      <c r="F70" s="112"/>
    </row>
    <row r="71" spans="1:16" ht="24">
      <c r="A71" s="396" t="s">
        <v>686</v>
      </c>
      <c r="B71" s="397" t="s">
        <v>716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717</v>
      </c>
      <c r="B72" s="397" t="s">
        <v>718</v>
      </c>
      <c r="C72" s="108"/>
      <c r="D72" s="108"/>
      <c r="E72" s="119">
        <f t="shared" si="1"/>
        <v>0</v>
      </c>
      <c r="F72" s="110"/>
    </row>
    <row r="73" spans="1:6" ht="12">
      <c r="A73" s="396" t="s">
        <v>719</v>
      </c>
      <c r="B73" s="397" t="s">
        <v>720</v>
      </c>
      <c r="C73" s="108"/>
      <c r="D73" s="108"/>
      <c r="E73" s="119">
        <f t="shared" si="1"/>
        <v>0</v>
      </c>
      <c r="F73" s="110"/>
    </row>
    <row r="74" spans="1:6" ht="12">
      <c r="A74" s="408" t="s">
        <v>721</v>
      </c>
      <c r="B74" s="397" t="s">
        <v>722</v>
      </c>
      <c r="C74" s="108"/>
      <c r="D74" s="108"/>
      <c r="E74" s="119">
        <f t="shared" si="1"/>
        <v>0</v>
      </c>
      <c r="F74" s="110"/>
    </row>
    <row r="75" spans="1:16" ht="24">
      <c r="A75" s="396" t="s">
        <v>693</v>
      </c>
      <c r="B75" s="397" t="s">
        <v>723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724</v>
      </c>
      <c r="B76" s="397" t="s">
        <v>725</v>
      </c>
      <c r="C76" s="108"/>
      <c r="D76" s="108"/>
      <c r="E76" s="119">
        <f t="shared" si="1"/>
        <v>0</v>
      </c>
      <c r="F76" s="108"/>
    </row>
    <row r="77" spans="1:6" ht="12">
      <c r="A77" s="396" t="s">
        <v>726</v>
      </c>
      <c r="B77" s="397" t="s">
        <v>727</v>
      </c>
      <c r="C77" s="109"/>
      <c r="D77" s="109"/>
      <c r="E77" s="119">
        <f t="shared" si="1"/>
        <v>0</v>
      </c>
      <c r="F77" s="109"/>
    </row>
    <row r="78" spans="1:6" ht="12">
      <c r="A78" s="396" t="s">
        <v>728</v>
      </c>
      <c r="B78" s="397" t="s">
        <v>729</v>
      </c>
      <c r="C78" s="108"/>
      <c r="D78" s="108"/>
      <c r="E78" s="119">
        <f t="shared" si="1"/>
        <v>0</v>
      </c>
      <c r="F78" s="108"/>
    </row>
    <row r="79" spans="1:6" ht="12">
      <c r="A79" s="396" t="s">
        <v>697</v>
      </c>
      <c r="B79" s="397" t="s">
        <v>730</v>
      </c>
      <c r="C79" s="109"/>
      <c r="D79" s="109"/>
      <c r="E79" s="119">
        <f t="shared" si="1"/>
        <v>0</v>
      </c>
      <c r="F79" s="109"/>
    </row>
    <row r="80" spans="1:16" ht="12">
      <c r="A80" s="396" t="s">
        <v>731</v>
      </c>
      <c r="B80" s="397" t="s">
        <v>732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733</v>
      </c>
      <c r="B81" s="397" t="s">
        <v>734</v>
      </c>
      <c r="C81" s="108"/>
      <c r="D81" s="108"/>
      <c r="E81" s="119">
        <f t="shared" si="1"/>
        <v>0</v>
      </c>
      <c r="F81" s="108"/>
    </row>
    <row r="82" spans="1:6" ht="12">
      <c r="A82" s="396" t="s">
        <v>735</v>
      </c>
      <c r="B82" s="397" t="s">
        <v>736</v>
      </c>
      <c r="C82" s="108"/>
      <c r="D82" s="108"/>
      <c r="E82" s="119">
        <f t="shared" si="1"/>
        <v>0</v>
      </c>
      <c r="F82" s="108"/>
    </row>
    <row r="83" spans="1:6" ht="24">
      <c r="A83" s="396" t="s">
        <v>737</v>
      </c>
      <c r="B83" s="397" t="s">
        <v>738</v>
      </c>
      <c r="C83" s="108"/>
      <c r="D83" s="108"/>
      <c r="E83" s="119">
        <f t="shared" si="1"/>
        <v>0</v>
      </c>
      <c r="F83" s="108"/>
    </row>
    <row r="84" spans="1:6" ht="12">
      <c r="A84" s="396" t="s">
        <v>739</v>
      </c>
      <c r="B84" s="397" t="s">
        <v>740</v>
      </c>
      <c r="C84" s="108"/>
      <c r="D84" s="108"/>
      <c r="E84" s="119">
        <f t="shared" si="1"/>
        <v>0</v>
      </c>
      <c r="F84" s="108"/>
    </row>
    <row r="85" spans="1:16" ht="12">
      <c r="A85" s="396" t="s">
        <v>741</v>
      </c>
      <c r="B85" s="397" t="s">
        <v>742</v>
      </c>
      <c r="C85" s="104">
        <f>SUM(C86:C90)+C94</f>
        <v>0</v>
      </c>
      <c r="D85" s="104">
        <f>SUM(D86:D90)+D94</f>
        <v>0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743</v>
      </c>
      <c r="B86" s="397" t="s">
        <v>744</v>
      </c>
      <c r="C86" s="108"/>
      <c r="D86" s="108"/>
      <c r="E86" s="119">
        <f t="shared" si="1"/>
        <v>0</v>
      </c>
      <c r="F86" s="108"/>
    </row>
    <row r="87" spans="1:6" ht="12">
      <c r="A87" s="396" t="s">
        <v>745</v>
      </c>
      <c r="B87" s="397" t="s">
        <v>746</v>
      </c>
      <c r="C87" s="108"/>
      <c r="D87" s="108"/>
      <c r="E87" s="119">
        <f t="shared" si="1"/>
        <v>0</v>
      </c>
      <c r="F87" s="108"/>
    </row>
    <row r="88" spans="1:6" ht="12">
      <c r="A88" s="396" t="s">
        <v>747</v>
      </c>
      <c r="B88" s="397" t="s">
        <v>748</v>
      </c>
      <c r="C88" s="108"/>
      <c r="D88" s="108"/>
      <c r="E88" s="119">
        <f t="shared" si="1"/>
        <v>0</v>
      </c>
      <c r="F88" s="108"/>
    </row>
    <row r="89" spans="1:6" ht="12">
      <c r="A89" s="396" t="s">
        <v>749</v>
      </c>
      <c r="B89" s="397" t="s">
        <v>750</v>
      </c>
      <c r="C89" s="108"/>
      <c r="D89" s="108"/>
      <c r="E89" s="119">
        <f t="shared" si="1"/>
        <v>0</v>
      </c>
      <c r="F89" s="108"/>
    </row>
    <row r="90" spans="1:16" ht="12">
      <c r="A90" s="396" t="s">
        <v>751</v>
      </c>
      <c r="B90" s="397" t="s">
        <v>752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753</v>
      </c>
      <c r="B91" s="397" t="s">
        <v>754</v>
      </c>
      <c r="C91" s="108"/>
      <c r="D91" s="108"/>
      <c r="E91" s="119">
        <f t="shared" si="1"/>
        <v>0</v>
      </c>
      <c r="F91" s="108"/>
    </row>
    <row r="92" spans="1:6" ht="12">
      <c r="A92" s="396" t="s">
        <v>661</v>
      </c>
      <c r="B92" s="397" t="s">
        <v>755</v>
      </c>
      <c r="C92" s="108"/>
      <c r="D92" s="108"/>
      <c r="E92" s="119">
        <f t="shared" si="1"/>
        <v>0</v>
      </c>
      <c r="F92" s="108"/>
    </row>
    <row r="93" spans="1:6" ht="12">
      <c r="A93" s="396" t="s">
        <v>665</v>
      </c>
      <c r="B93" s="397" t="s">
        <v>756</v>
      </c>
      <c r="C93" s="108"/>
      <c r="D93" s="108"/>
      <c r="E93" s="119">
        <f t="shared" si="1"/>
        <v>0</v>
      </c>
      <c r="F93" s="108"/>
    </row>
    <row r="94" spans="1:6" ht="12">
      <c r="A94" s="396" t="s">
        <v>757</v>
      </c>
      <c r="B94" s="397" t="s">
        <v>758</v>
      </c>
      <c r="C94" s="108"/>
      <c r="D94" s="108"/>
      <c r="E94" s="119">
        <f t="shared" si="1"/>
        <v>0</v>
      </c>
      <c r="F94" s="108"/>
    </row>
    <row r="95" spans="1:6" ht="12">
      <c r="A95" s="396" t="s">
        <v>759</v>
      </c>
      <c r="B95" s="397" t="s">
        <v>760</v>
      </c>
      <c r="C95" s="108"/>
      <c r="D95" s="108"/>
      <c r="E95" s="119">
        <f t="shared" si="1"/>
        <v>0</v>
      </c>
      <c r="F95" s="110"/>
    </row>
    <row r="96" spans="1:16" ht="12">
      <c r="A96" s="398" t="s">
        <v>761</v>
      </c>
      <c r="B96" s="407" t="s">
        <v>762</v>
      </c>
      <c r="C96" s="104">
        <f>C85+C80+C75+C71+C95</f>
        <v>0</v>
      </c>
      <c r="D96" s="104">
        <f>D85+D80+D75+D71+D95</f>
        <v>0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763</v>
      </c>
      <c r="B97" s="395" t="s">
        <v>764</v>
      </c>
      <c r="C97" s="104">
        <f>C96+C68+C66</f>
        <v>0</v>
      </c>
      <c r="D97" s="104">
        <f>D96+D68+D66</f>
        <v>0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765</v>
      </c>
      <c r="B99" s="410"/>
      <c r="C99" s="113"/>
      <c r="D99" s="113"/>
      <c r="E99" s="113"/>
      <c r="F99" s="411" t="s">
        <v>523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766</v>
      </c>
      <c r="D100" s="115" t="s">
        <v>767</v>
      </c>
      <c r="E100" s="115" t="s">
        <v>768</v>
      </c>
      <c r="F100" s="115" t="s">
        <v>769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770</v>
      </c>
      <c r="B102" s="397" t="s">
        <v>771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772</v>
      </c>
      <c r="B103" s="397" t="s">
        <v>773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774</v>
      </c>
      <c r="B104" s="397" t="s">
        <v>775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776</v>
      </c>
      <c r="B105" s="395" t="s">
        <v>777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778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6" t="s">
        <v>779</v>
      </c>
      <c r="B107" s="616"/>
      <c r="C107" s="616"/>
      <c r="D107" s="616"/>
      <c r="E107" s="616"/>
      <c r="F107" s="616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5" t="s">
        <v>900</v>
      </c>
      <c r="B109" s="615"/>
      <c r="C109" s="615" t="s">
        <v>818</v>
      </c>
      <c r="D109" s="615"/>
      <c r="E109" s="615"/>
      <c r="F109" s="615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4" t="s">
        <v>780</v>
      </c>
      <c r="D111" s="614"/>
      <c r="E111" s="614"/>
      <c r="F111" s="614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5">
      <selection activeCell="A52" sqref="A52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781</v>
      </c>
      <c r="F2" s="418"/>
      <c r="G2" s="418"/>
      <c r="H2" s="416"/>
      <c r="I2" s="416"/>
    </row>
    <row r="3" spans="1:9" ht="12">
      <c r="A3" s="416"/>
      <c r="B3" s="417"/>
      <c r="C3" s="419" t="s">
        <v>782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2" t="str">
        <f>'справка №1-БАЛАНС'!E3</f>
        <v>"КОРПОРАЦИЯ ЗА ТЕХНОЛОГИИ И ИНОВАЦИИ  СЪЕДИНЕНИЕ"АД СОФИЯ</v>
      </c>
      <c r="C4" s="622"/>
      <c r="D4" s="622"/>
      <c r="E4" s="622"/>
      <c r="F4" s="622"/>
      <c r="G4" s="628" t="s">
        <v>2</v>
      </c>
      <c r="H4" s="628"/>
      <c r="I4" s="500">
        <f>'справка №1-БАЛАНС'!H3</f>
        <v>115086942</v>
      </c>
    </row>
    <row r="5" spans="1:9" ht="15">
      <c r="A5" s="501" t="s">
        <v>5</v>
      </c>
      <c r="B5" s="623" t="str">
        <f>'справка №1-БАЛАНС'!E5</f>
        <v>30.06.2008</v>
      </c>
      <c r="C5" s="623"/>
      <c r="D5" s="623"/>
      <c r="E5" s="623"/>
      <c r="F5" s="623"/>
      <c r="G5" s="626" t="s">
        <v>4</v>
      </c>
      <c r="H5" s="627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783</v>
      </c>
    </row>
    <row r="7" spans="1:9" s="520" customFormat="1" ht="12">
      <c r="A7" s="140" t="s">
        <v>463</v>
      </c>
      <c r="B7" s="79"/>
      <c r="C7" s="140" t="s">
        <v>784</v>
      </c>
      <c r="D7" s="141"/>
      <c r="E7" s="142"/>
      <c r="F7" s="143" t="s">
        <v>785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786</v>
      </c>
      <c r="D8" s="82" t="s">
        <v>787</v>
      </c>
      <c r="E8" s="82" t="s">
        <v>788</v>
      </c>
      <c r="F8" s="142" t="s">
        <v>789</v>
      </c>
      <c r="G8" s="144" t="s">
        <v>790</v>
      </c>
      <c r="H8" s="144"/>
      <c r="I8" s="144" t="s">
        <v>791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534</v>
      </c>
      <c r="H9" s="80" t="s">
        <v>535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792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793</v>
      </c>
      <c r="B12" s="90" t="s">
        <v>794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795</v>
      </c>
      <c r="B13" s="90" t="s">
        <v>796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594</v>
      </c>
      <c r="B14" s="90" t="s">
        <v>797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798</v>
      </c>
      <c r="B15" s="90" t="s">
        <v>799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800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563</v>
      </c>
      <c r="B17" s="92" t="s">
        <v>801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802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793</v>
      </c>
      <c r="B19" s="90" t="s">
        <v>803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804</v>
      </c>
      <c r="B20" s="90" t="s">
        <v>805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806</v>
      </c>
      <c r="B21" s="90" t="s">
        <v>807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808</v>
      </c>
      <c r="B22" s="90" t="s">
        <v>809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810</v>
      </c>
      <c r="B23" s="90" t="s">
        <v>811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812</v>
      </c>
      <c r="B24" s="90" t="s">
        <v>813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814</v>
      </c>
      <c r="B25" s="95" t="s">
        <v>815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580</v>
      </c>
      <c r="B26" s="92" t="s">
        <v>816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817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272</v>
      </c>
      <c r="B30" s="625"/>
      <c r="C30" s="625"/>
      <c r="D30" s="459" t="s">
        <v>818</v>
      </c>
      <c r="E30" s="624"/>
      <c r="F30" s="624"/>
      <c r="G30" s="624"/>
      <c r="H30" s="420" t="s">
        <v>780</v>
      </c>
      <c r="I30" s="624"/>
      <c r="J30" s="624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40">
      <selection activeCell="C169" sqref="C169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819</v>
      </c>
      <c r="B2" s="145"/>
      <c r="C2" s="145"/>
      <c r="D2" s="145"/>
      <c r="E2" s="145"/>
      <c r="F2" s="145"/>
    </row>
    <row r="3" spans="1:6" ht="12.75" customHeight="1">
      <c r="A3" s="145" t="s">
        <v>820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9" t="str">
        <f>'справка №1-БАЛАНС'!E3</f>
        <v>"КОРПОРАЦИЯ ЗА ТЕХНОЛОГИИ И ИНОВАЦИИ  СЪЕДИНЕНИЕ"АД СОФИЯ</v>
      </c>
      <c r="C5" s="629"/>
      <c r="D5" s="629"/>
      <c r="E5" s="570" t="s">
        <v>2</v>
      </c>
      <c r="F5" s="451">
        <f>'справка №1-БАЛАНС'!H3</f>
        <v>115086942</v>
      </c>
    </row>
    <row r="6" spans="1:13" ht="15" customHeight="1">
      <c r="A6" s="27" t="s">
        <v>821</v>
      </c>
      <c r="B6" s="630" t="str">
        <f>'справка №1-БАЛАНС'!E5</f>
        <v>30.06.2008</v>
      </c>
      <c r="C6" s="630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822</v>
      </c>
      <c r="B8" s="32" t="s">
        <v>8</v>
      </c>
      <c r="C8" s="33" t="s">
        <v>823</v>
      </c>
      <c r="D8" s="33" t="s">
        <v>824</v>
      </c>
      <c r="E8" s="33" t="s">
        <v>825</v>
      </c>
      <c r="F8" s="33" t="s">
        <v>826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827</v>
      </c>
      <c r="B10" s="35"/>
      <c r="C10" s="429"/>
      <c r="D10" s="429"/>
      <c r="E10" s="429"/>
      <c r="F10" s="429"/>
    </row>
    <row r="11" spans="1:6" ht="18" customHeight="1">
      <c r="A11" s="36" t="s">
        <v>828</v>
      </c>
      <c r="B11" s="37"/>
      <c r="C11" s="429"/>
      <c r="D11" s="429"/>
      <c r="E11" s="429"/>
      <c r="F11" s="429"/>
    </row>
    <row r="12" spans="1:6" ht="14.25" customHeight="1">
      <c r="A12" s="36" t="s">
        <v>861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862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863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864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 t="s">
        <v>865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 t="s">
        <v>866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 t="s">
        <v>867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 t="s">
        <v>868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 t="s">
        <v>869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 t="s">
        <v>870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 t="s">
        <v>871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 t="s">
        <v>896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 t="s">
        <v>872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563</v>
      </c>
      <c r="B27" s="39" t="s">
        <v>831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832</v>
      </c>
      <c r="B28" s="40"/>
      <c r="C28" s="429"/>
      <c r="D28" s="429"/>
      <c r="E28" s="429"/>
      <c r="F28" s="442"/>
    </row>
    <row r="29" spans="1:6" ht="12.75">
      <c r="A29" s="36" t="s">
        <v>873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874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875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876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 t="s">
        <v>877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 t="s">
        <v>878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 t="s">
        <v>879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 t="s">
        <v>880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 t="s">
        <v>881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 t="s">
        <v>882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 t="s">
        <v>883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 t="s">
        <v>884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 t="s">
        <v>885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 t="s">
        <v>886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 t="s">
        <v>887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580</v>
      </c>
      <c r="B44" s="39" t="s">
        <v>833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834</v>
      </c>
      <c r="B45" s="40"/>
      <c r="C45" s="429"/>
      <c r="D45" s="429"/>
      <c r="E45" s="429"/>
      <c r="F45" s="442"/>
    </row>
    <row r="46" spans="1:6" ht="12.75">
      <c r="A46" s="36" t="s">
        <v>888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889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890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892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 t="s">
        <v>893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 t="s">
        <v>894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 t="s">
        <v>895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 t="s">
        <v>891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599</v>
      </c>
      <c r="B61" s="39" t="s">
        <v>835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836</v>
      </c>
      <c r="B62" s="40"/>
      <c r="C62" s="429"/>
      <c r="D62" s="429"/>
      <c r="E62" s="429"/>
      <c r="F62" s="442"/>
    </row>
    <row r="63" spans="1:6" ht="12.75">
      <c r="A63" s="36" t="s">
        <v>542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545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548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551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837</v>
      </c>
      <c r="B78" s="39" t="s">
        <v>838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839</v>
      </c>
      <c r="B79" s="39" t="s">
        <v>840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841</v>
      </c>
      <c r="B80" s="39"/>
      <c r="C80" s="429"/>
      <c r="D80" s="429"/>
      <c r="E80" s="429"/>
      <c r="F80" s="442"/>
    </row>
    <row r="81" spans="1:6" ht="14.25" customHeight="1">
      <c r="A81" s="36" t="s">
        <v>828</v>
      </c>
      <c r="B81" s="40"/>
      <c r="C81" s="429"/>
      <c r="D81" s="429"/>
      <c r="E81" s="429"/>
      <c r="F81" s="442"/>
    </row>
    <row r="82" spans="1:6" ht="12.75">
      <c r="A82" s="36" t="s">
        <v>829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830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548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551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563</v>
      </c>
      <c r="B97" s="39" t="s">
        <v>842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832</v>
      </c>
      <c r="B98" s="40"/>
      <c r="C98" s="429"/>
      <c r="D98" s="429"/>
      <c r="E98" s="429"/>
      <c r="F98" s="442"/>
    </row>
    <row r="99" spans="1:6" ht="12.75">
      <c r="A99" s="36" t="s">
        <v>542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545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548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551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580</v>
      </c>
      <c r="B114" s="39" t="s">
        <v>843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834</v>
      </c>
      <c r="B115" s="40"/>
      <c r="C115" s="429"/>
      <c r="D115" s="429"/>
      <c r="E115" s="429"/>
      <c r="F115" s="442"/>
    </row>
    <row r="116" spans="1:6" ht="12.75">
      <c r="A116" s="36" t="s">
        <v>542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545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548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551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599</v>
      </c>
      <c r="B131" s="39" t="s">
        <v>844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836</v>
      </c>
      <c r="B132" s="40"/>
      <c r="C132" s="429"/>
      <c r="D132" s="429"/>
      <c r="E132" s="429"/>
      <c r="F132" s="442"/>
    </row>
    <row r="133" spans="1:6" ht="12.75">
      <c r="A133" s="36" t="s">
        <v>542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545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548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551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837</v>
      </c>
      <c r="B148" s="39" t="s">
        <v>845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846</v>
      </c>
      <c r="B149" s="39" t="s">
        <v>847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900</v>
      </c>
      <c r="B151" s="453"/>
      <c r="C151" s="631" t="s">
        <v>848</v>
      </c>
      <c r="D151" s="631"/>
      <c r="E151" s="631"/>
      <c r="F151" s="631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1" t="s">
        <v>855</v>
      </c>
      <c r="D153" s="631"/>
      <c r="E153" s="631"/>
      <c r="F153" s="631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sokti4</cp:lastModifiedBy>
  <cp:lastPrinted>2008-08-29T07:33:24Z</cp:lastPrinted>
  <dcterms:created xsi:type="dcterms:W3CDTF">2000-06-29T12:02:40Z</dcterms:created>
  <dcterms:modified xsi:type="dcterms:W3CDTF">2008-08-29T07:33:32Z</dcterms:modified>
  <cp:category/>
  <cp:version/>
  <cp:contentType/>
  <cp:contentStatus/>
</cp:coreProperties>
</file>