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<sst xmlns="http://schemas.openxmlformats.org/spreadsheetml/2006/main" count="4318" uniqueCount="1001">
  <si>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</si>
  <si>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</si>
  <si>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</si>
  <si>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</si>
  <si>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</si>
  <si>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</si>
  <si>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</si>
  <si>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</si>
  <si>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</si>
  <si>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</si>
  <si>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</si>
  <si>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</si>
  <si>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</si>
  <si>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</si>
  <si>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</si>
  <si>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</si>
  <si>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</si>
  <si>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</si>
  <si>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</si>
  <si>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</si>
  <si>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</si>
  <si>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</si>
  <si>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</si>
  <si>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</si>
  <si>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</si>
  <si>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</si>
  <si>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</si>
  <si>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</si>
  <si>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</si>
  <si>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</si>
  <si>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</si>
  <si>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</si>
  <si>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</si>
  <si>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</si>
  <si>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</si>
  <si>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</si>
  <si>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</si>
  <si>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</si>
  <si>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</si>
  <si>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</si>
  <si>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</si>
  <si>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</si>
  <si>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</si>
  <si>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</si>
  <si>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</si>
  <si>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</si>
  <si>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</si>
  <si>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</si>
  <si>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</si>
  <si>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</si>
  <si>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</si>
  <si>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</si>
  <si>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</si>
  <si>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</si>
  <si>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</si>
  <si>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</si>
  <si>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</si>
  <si>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</si>
  <si>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</si>
  <si>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</si>
  <si>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</si>
  <si>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</si>
  <si>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</si>
  <si>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</si>
  <si>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</si>
  <si>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</si>
  <si>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</si>
  <si>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</si>
  <si>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</si>
  <si>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</si>
  <si>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</si>
  <si>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</si>
  <si>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</si>
  <si>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</si>
  <si>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</si>
  <si>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</si>
  <si>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</si>
  <si>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</si>
  <si>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</si>
  <si>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</si>
  <si>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</si>
  <si>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</si>
  <si>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</si>
  <si>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</si>
  <si>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</si>
  <si>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</si>
  <si>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</si>
  <si>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</si>
  <si>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</si>
  <si>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</si>
  <si>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</si>
  <si>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</si>
  <si>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</si>
  <si>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</si>
  <si>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</si>
  <si>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</si>
  <si>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</si>
  <si>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</si>
  <si>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</si>
  <si>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</si>
  <si>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</si>
  <si>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</si>
  <si>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</si>
  <si>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</si>
  <si>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</si>
  <si>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</si>
  <si>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</si>
  <si>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</si>
  <si>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</si>
  <si>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</si>
  <si>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</si>
  <si>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</si>
  <si>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</si>
  <si>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</si>
  <si>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</si>
  <si>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</si>
  <si>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</si>
  <si>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</si>
  <si>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</si>
  <si>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</si>
  <si>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</si>
  <si>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</si>
  <si>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</si>
  <si>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</si>
  <si>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</si>
  <si>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</si>
  <si>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</si>
  <si>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</si>
  <si>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</si>
  <si>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</si>
  <si>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</si>
  <si>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</si>
  <si>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</si>
  <si>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</si>
  <si>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</si>
  <si>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</si>
  <si>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</si>
  <si>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</si>
  <si>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</si>
  <si>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</si>
  <si>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</si>
  <si>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</si>
  <si>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</si>
  <si>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</si>
  <si>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</si>
  <si>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</si>
  <si>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</si>
  <si>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</si>
  <si>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</si>
  <si>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</si>
  <si>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</si>
  <si>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</si>
  <si>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</si>
  <si>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</si>
  <si>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</si>
  <si>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</si>
  <si>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</si>
  <si>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</si>
  <si>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</si>
  <si>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</si>
  <si>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</si>
  <si>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</si>
  <si>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</si>
  <si>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</si>
  <si>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</si>
  <si>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</si>
  <si>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</si>
  <si>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</si>
  <si>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</si>
  <si>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</si>
  <si>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</si>
  <si>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</si>
  <si>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</si>
  <si>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</si>
  <si>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</si>
  <si>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</si>
  <si>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</si>
  <si>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</si>
  <si>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</si>
  <si>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</si>
  <si>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</si>
  <si>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</si>
  <si>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</si>
  <si>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</si>
  <si>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</si>
  <si>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</si>
  <si>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</si>
  <si>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</si>
  <si>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</si>
  <si>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</si>
  <si>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</si>
  <si>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</si>
  <si>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</si>
  <si>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</si>
  <si>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</si>
  <si>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</si>
  <si>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</si>
  <si>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</si>
  <si>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</si>
  <si>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</si>
  <si>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</si>
  <si>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</si>
  <si>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</si>
  <si>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</si>
  <si>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</si>
  <si>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</si>
  <si>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</si>
  <si>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</si>
  <si>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</si>
  <si>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</si>
  <si>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</si>
  <si>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</si>
  <si>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</si>
  <si>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</si>
  <si>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</si>
  <si>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</si>
  <si>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</si>
  <si>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</si>
  <si>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</si>
  <si>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</si>
  <si>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</si>
  <si>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</si>
  <si>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</si>
  <si>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</si>
  <si>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</si>
  <si>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</si>
  <si>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</si>
  <si>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</si>
  <si>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</si>
  <si>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</si>
  <si>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</si>
  <si>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</si>
  <si>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</si>
  <si>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</si>
  <si>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</si>
  <si>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</si>
  <si>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</si>
  <si>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</si>
  <si>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</si>
  <si>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</si>
  <si>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</si>
  <si>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</si>
  <si>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</si>
  <si>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</si>
  <si>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</si>
  <si>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</si>
  <si>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</si>
  <si>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</si>
  <si>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</si>
  <si>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</si>
  <si>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</si>
  <si>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</si>
  <si>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</si>
  <si>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</si>
  <si>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</si>
  <si>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</si>
  <si>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</si>
  <si>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</si>
  <si>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</si>
  <si>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</si>
  <si>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</si>
  <si>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</si>
  <si>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</si>
  <si>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</si>
  <si>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</si>
  <si>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</si>
  <si>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</si>
  <si>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</si>
  <si>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</si>
  <si>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</si>
  <si>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</si>
  <si>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</si>
  <si>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</si>
  <si>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</si>
  <si>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</si>
  <si>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</si>
  <si>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</si>
  <si>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</si>
  <si>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</si>
  <si>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</si>
  <si>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</si>
  <si>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</si>
  <si>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</si>
  <si>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</si>
  <si>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</si>
  <si>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</si>
  <si>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</si>
  <si>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</si>
  <si>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</si>
  <si>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</si>
  <si>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</si>
  <si>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</si>
  <si>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</si>
  <si>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</si>
  <si>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</si>
  <si>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</si>
  <si>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</si>
  <si>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</si>
  <si>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</si>
  <si>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</si>
  <si>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</si>
  <si>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</si>
  <si>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</si>
  <si>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</si>
  <si>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</si>
  <si>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</si>
  <si>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</si>
  <si>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</si>
  <si>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</si>
  <si>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</si>
  <si>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</si>
  <si>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</si>
  <si>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</si>
  <si>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</si>
  <si>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</si>
  <si>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</si>
  <si>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</si>
  <si>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</si>
  <si>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</si>
  <si>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</si>
  <si>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</si>
  <si>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</si>
  <si>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</si>
  <si>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</si>
  <si>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</si>
  <si>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</si>
  <si>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</si>
  <si>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</si>
  <si>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</si>
  <si>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</si>
  <si>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</si>
  <si>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</si>
  <si>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</si>
  <si>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</si>
  <si>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</si>
  <si>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</si>
  <si>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</si>
  <si>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</si>
  <si>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</si>
  <si>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</si>
  <si>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</si>
  <si>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</si>
  <si>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</si>
  <si>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</si>
  <si>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</si>
  <si>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</si>
  <si>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</si>
  <si>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</si>
  <si>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</si>
  <si>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</si>
  <si>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</si>
  <si>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</si>
  <si>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</si>
  <si>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</si>
  <si>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</si>
  <si>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</si>
  <si>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</si>
  <si>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</si>
  <si>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</si>
  <si>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</si>
  <si>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</si>
  <si>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</si>
  <si>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</si>
  <si>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</si>
  <si>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</si>
  <si>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</si>
  <si>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</si>
  <si>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</si>
  <si>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</si>
  <si>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</si>
  <si>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</si>
  <si>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</si>
  <si>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</si>
  <si>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</si>
  <si>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</si>
  <si>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</si>
  <si>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</si>
  <si>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</si>
  <si>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</si>
  <si>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</si>
  <si>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</si>
  <si>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</si>
  <si>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</si>
  <si>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</si>
  <si>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</si>
  <si>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</si>
  <si>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</si>
  <si>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</si>
  <si>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</si>
  <si>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</si>
  <si>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</si>
  <si>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</si>
  <si>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</si>
  <si>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</si>
  <si>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</si>
  <si>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</si>
  <si>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</si>
  <si>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</si>
  <si>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</si>
  <si>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</si>
  <si>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</si>
  <si>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</si>
  <si>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</si>
  <si>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</si>
  <si>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</si>
  <si>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</si>
  <si>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</si>
  <si>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</si>
  <si>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</si>
  <si>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</si>
  <si>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</si>
  <si>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</si>
  <si>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</si>
  <si>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</si>
  <si>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</si>
  <si>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</si>
  <si>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</si>
  <si>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</si>
  <si>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</si>
  <si>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</si>
  <si>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</si>
  <si>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</si>
  <si>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</si>
  <si>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</si>
  <si>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</si>
  <si>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</si>
  <si>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</si>
  <si>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</si>
  <si>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</si>
  <si>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</si>
  <si>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</si>
  <si>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</si>
  <si>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</si>
  <si>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</si>
  <si>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</si>
  <si>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</si>
  <si>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</si>
  <si>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</si>
  <si>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</si>
  <si>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</si>
  <si>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</si>
  <si>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</si>
  <si>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</si>
  <si>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</si>
  <si>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</si>
  <si>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</si>
  <si>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</si>
  <si>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</si>
  <si>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</si>
  <si>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</si>
  <si>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</si>
  <si>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</si>
  <si>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</si>
  <si>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</si>
  <si>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</si>
  <si>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</si>
  <si>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</si>
  <si>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</si>
  <si>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</si>
  <si>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</si>
  <si>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</si>
  <si>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</si>
  <si>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</si>
  <si>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</si>
  <si>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</si>
  <si>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</si>
  <si>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</si>
  <si>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</si>
  <si>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</si>
  <si>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</si>
  <si>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</si>
  <si>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</si>
  <si>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</si>
  <si>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</si>
  <si>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</si>
  <si>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</si>
  <si>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</si>
  <si>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</si>
  <si>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</si>
  <si>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</si>
  <si>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</si>
  <si>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</si>
  <si>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</si>
  <si>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</si>
  <si>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</si>
  <si>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</si>
  <si>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</si>
  <si>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</si>
  <si>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</si>
  <si>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</si>
  <si>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</si>
  <si>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</si>
  <si>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</si>
  <si>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</si>
  <si>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</si>
  <si>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</si>
  <si>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</si>
  <si>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</si>
  <si>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</si>
  <si>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</si>
  <si>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</si>
  <si>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</si>
  <si>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</si>
  <si>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</si>
  <si>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</si>
  <si>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</si>
  <si>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</si>
  <si>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</si>
  <si>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</si>
  <si>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</si>
  <si>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</si>
  <si>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</si>
  <si>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</si>
  <si>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</si>
  <si>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</si>
  <si>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</si>
  <si>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</si>
  <si>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</si>
  <si>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</si>
  <si>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</si>
  <si>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</si>
  <si>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</si>
  <si>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</si>
  <si>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</si>
  <si>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</si>
  <si>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</si>
  <si>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</si>
  <si>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</si>
  <si>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</si>
  <si>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</si>
  <si>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</si>
  <si>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</si>
  <si>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</si>
  <si>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</si>
  <si>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</si>
  <si>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</si>
  <si>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</si>
  <si>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</si>
  <si>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</si>
  <si>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</si>
  <si>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</si>
  <si>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</si>
  <si>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</si>
  <si>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</si>
  <si>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</si>
  <si>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</si>
  <si>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</si>
  <si>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</si>
  <si>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</si>
  <si>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</si>
  <si>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</si>
  <si>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</si>
  <si>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</si>
  <si>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</si>
  <si>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</si>
  <si>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</si>
  <si>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</si>
  <si>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</si>
  <si>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</si>
  <si>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</si>
  <si>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</si>
  <si>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</si>
  <si>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</si>
  <si>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</si>
  <si>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</si>
  <si>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</si>
  <si>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</si>
  <si>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</si>
  <si>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</si>
  <si>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</si>
  <si>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</si>
  <si>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</si>
  <si>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</si>
  <si>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</si>
  <si>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</si>
  <si>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</si>
  <si>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</si>
  <si>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</si>
  <si>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</si>
  <si>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</si>
  <si>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</si>
  <si>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</si>
  <si>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</si>
  <si>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</si>
  <si>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</si>
  <si>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</si>
  <si>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</si>
  <si>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</si>
  <si>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</si>
  <si>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</si>
  <si>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</si>
  <si>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</si>
  <si>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</si>
  <si>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</si>
  <si>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</si>
  <si>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</si>
  <si>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</si>
  <si>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</si>
  <si>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</si>
  <si>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</si>
  <si>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</si>
  <si>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</si>
  <si>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</si>
  <si>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</si>
  <si>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</si>
  <si>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</si>
  <si>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</si>
  <si>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</si>
  <si>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</si>
  <si>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</si>
  <si>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</si>
  <si>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</si>
  <si>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</si>
  <si>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</si>
  <si>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</si>
  <si>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</si>
  <si>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</si>
  <si>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</si>
  <si>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</si>
  <si>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</si>
  <si>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</si>
  <si>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</si>
  <si>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</si>
  <si>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</si>
  <si>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</si>
  <si>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</si>
  <si>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</si>
  <si>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</si>
  <si>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</si>
  <si>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</si>
  <si>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</si>
  <si>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</si>
  <si>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</si>
  <si>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</si>
  <si>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</si>
  <si>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</si>
  <si>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</si>
  <si>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</si>
  <si>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</si>
  <si>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</si>
  <si>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</si>
  <si>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</si>
  <si>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</si>
  <si>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</si>
  <si>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</si>
  <si>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</si>
  <si>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</si>
  <si>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</si>
  <si>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</si>
  <si>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</si>
  <si>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</si>
  <si>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</si>
  <si>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</si>
  <si>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</si>
  <si>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</si>
  <si>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</si>
  <si>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</si>
  <si>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</si>
  <si>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</si>
  <si>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</si>
  <si>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</si>
  <si>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</si>
  <si>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</si>
  <si>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</si>
  <si>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</si>
  <si>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</si>
  <si>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</si>
  <si>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</si>
  <si>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</si>
  <si>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</si>
  <si>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</si>
  <si>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</si>
  <si>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</si>
  <si>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</si>
  <si>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</si>
  <si>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</si>
  <si>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</si>
  <si>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</si>
  <si>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</si>
  <si>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</si>
  <si>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</si>
  <si>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</si>
  <si>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</si>
  <si>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</si>
  <si>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</si>
  <si>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</si>
  <si>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</si>
  <si>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</si>
  <si>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</si>
  <si>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</si>
  <si>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</si>
  <si>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</si>
  <si>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</si>
  <si>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</si>
  <si>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</si>
  <si>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</si>
  <si>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</si>
  <si>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</si>
  <si>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</si>
  <si>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</si>
  <si>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</si>
  <si>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</si>
  <si>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</si>
  <si>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</si>
  <si>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</si>
  <si>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</si>
  <si>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</si>
  <si>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</si>
  <si>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</si>
  <si>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</si>
  <si>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</si>
  <si>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</si>
  <si>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</si>
  <si>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</si>
  <si>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</si>
  <si>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</si>
  <si>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</si>
  <si>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</si>
  <si>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</si>
  <si>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</si>
  <si>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</si>
  <si>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</si>
  <si>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</si>
  <si>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</si>
  <si>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</si>
  <si>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</si>
  <si>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</si>
  <si>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</si>
  <si>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</si>
  <si>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</si>
  <si>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</si>
  <si>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</si>
  <si>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</si>
  <si>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</si>
  <si>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</si>
  <si>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</si>
  <si>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</si>
  <si>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</si>
  <si>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</si>
  <si>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</si>
  <si>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</si>
  <si>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</si>
  <si>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</si>
  <si>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</si>
  <si>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</si>
  <si>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</si>
  <si>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</si>
  <si>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</si>
  <si>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</si>
  <si>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</si>
  <si>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</si>
  <si>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</si>
  <si>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</si>
  <si>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</si>
  <si>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</si>
  <si>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</si>
  <si>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</si>
  <si>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</si>
  <si>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</si>
  <si>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</si>
  <si>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</si>
  <si>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</si>
  <si>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</si>
  <si>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</si>
  <si>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</si>
  <si>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</si>
  <si>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</si>
  <si>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</si>
  <si>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</si>
  <si>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</si>
  <si>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</si>
  <si>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</si>
  <si>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</si>
  <si>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</si>
  <si>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</si>
  <si>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</si>
  <si>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</si>
  <si>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</si>
  <si>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</si>
  <si>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</si>
  <si>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</si>
  <si>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</si>
  <si>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</si>
  <si>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</si>
  <si>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</si>
  <si>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</si>
  <si>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</si>
  <si>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</si>
  <si>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</si>
  <si>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</si>
  <si>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</si>
  <si>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</si>
  <si>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</si>
  <si>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</si>
  <si>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</si>
  <si>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</si>
  <si>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</si>
  <si>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</si>
  <si>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</si>
  <si>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</si>
  <si>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</si>
  <si>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</si>
  <si>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</si>
  <si>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</si>
  <si>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</si>
  <si>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</si>
  <si>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</si>
  <si>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</si>
  <si>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</si>
  <si>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</si>
  <si>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</si>
  <si>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</si>
  <si>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</si>
  <si>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</si>
  <si>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</si>
  <si>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</si>
  <si>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</si>
  <si>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</si>
  <si>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</si>
  <si>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</si>
  <si>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</si>
  <si>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</si>
  <si>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</si>
  <si>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</si>
  <si>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</si>
  <si>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</si>
  <si>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</si>
  <si>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</si>
  <si>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</si>
  <si>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</si>
  <si>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</si>
  <si>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</si>
  <si>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</si>
  <si>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</si>
  <si>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</si>
  <si>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</si>
  <si>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</si>
  <si>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</si>
  <si>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</si>
  <si>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</si>
  <si>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</si>
  <si>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</si>
  <si>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</si>
  <si>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</si>
  <si>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</si>
  <si>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</si>
  <si>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</si>
  <si>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</si>
  <si>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</si>
  <si>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</si>
  <si>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</si>
  <si>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</si>
  <si>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</si>
  <si>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</si>
  <si>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</si>
  <si>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</si>
  <si>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</si>
  <si>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</si>
  <si>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</si>
  <si>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</si>
  <si>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</si>
  <si>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</si>
  <si>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</si>
  <si>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</si>
  <si>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</si>
  <si>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</si>
  <si>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</si>
  <si>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</si>
  <si>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</si>
  <si>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</si>
  <si>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</si>
  <si>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</si>
  <si>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</si>
  <si>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</si>
  <si>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</si>
  <si>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</si>
  <si>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</si>
  <si>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</si>
  <si>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</si>
  <si>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</si>
  <si>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</si>
  <si>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</si>
  <si>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</si>
  <si>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</si>
  <si>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</si>
  <si>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</si>
  <si>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</si>
  <si>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</si>
  <si>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</si>
  <si>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</si>
  <si>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</si>
  <si>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</si>
  <si>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</si>
  <si>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</si>
  <si>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</si>
  <si>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</si>
  <si>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</si>
  <si>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</si>
  <si>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</si>
  <si>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</si>
  <si>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</si>
  <si>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</si>
  <si>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</si>
  <si>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</si>
  <si>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</si>
  <si>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</si>
  <si>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</si>
  <si>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</si>
  <si>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</si>
  <si>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</si>
  <si>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</si>
  <si>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</si>
  <si>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</si>
  <si>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</si>
  <si>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</si>
  <si>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</si>
  <si>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</si>
  <si>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</si>
  <si>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</si>
  <si>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</si>
  <si>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</si>
  <si>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</si>
  <si>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</si>
  <si>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</si>
  <si>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</si>
  <si>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</si>
  <si>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</si>
  <si>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</si>
  <si>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</si>
  <si>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</si>
  <si>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</si>
  <si>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</si>
  <si>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</si>
  <si>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</si>
  <si>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</si>
  <si>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</si>
  <si>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</si>
  <si>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</si>
  <si>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</si>
  <si>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</si>
  <si>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</si>
  <si>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</si>
  <si>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</si>
  <si>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</si>
  <si>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</si>
  <si>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</si>
  <si>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</si>
  <si>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</si>
  <si>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</si>
  <si>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</si>
  <si>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</si>
  <si>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</si>
  <si>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</si>
  <si>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</si>
  <si>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</si>
  <si>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</si>
  <si>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</si>
  <si>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</si>
  <si>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</si>
  <si>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</si>
  <si>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</si>
  <si>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</si>
  <si>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</si>
  <si>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</si>
  <si>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</si>
  <si>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</si>
  <si>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</si>
  <si>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</si>
  <si>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</si>
  <si>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</si>
  <si>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</si>
  <si>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</si>
  <si>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</si>
  <si>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</si>
  <si>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</si>
  <si>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</si>
  <si>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</si>
  <si>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</si>
  <si>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</si>
  <si>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</si>
  <si>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</si>
  <si>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</si>
  <si>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</si>
  <si>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</si>
  <si>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</si>
  <si>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</si>
  <si>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</si>
  <si>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</si>
  <si>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</si>
  <si>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</si>
  <si>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</si>
  <si>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</si>
  <si>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</si>
  <si>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</si>
  <si>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</si>
  <si>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</si>
  <si>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счетоводител</t>
  </si>
  <si>
    <t>Васил Шарков</t>
  </si>
  <si>
    <t>Веселин Василев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</si>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</sst>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44039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44039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4552</v>
      </c>
      <c r="D6" s="675">
        <f aca="true" t="shared" si="0" ref="D6:D15">C6-E6</f>
        <v>0</v>
      </c>
      <c r="E6" s="674">
        <f>'1-Баланс'!G95</f>
        <v>4552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1473</v>
      </c>
      <c r="D7" s="675">
        <f t="shared" si="0"/>
        <v>-27</v>
      </c>
      <c r="E7" s="674">
        <f>'1-Баланс'!G18</f>
        <v>1500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67</v>
      </c>
      <c r="D8" s="675">
        <f t="shared" si="0"/>
        <v>0</v>
      </c>
      <c r="E8" s="674">
        <f>ABS('2-Отчет за доходите'!C44)-ABS('2-Отчет за доходите'!G44)</f>
        <v>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1473</v>
      </c>
      <c r="D11" s="675">
        <f t="shared" si="0"/>
        <v>0</v>
      </c>
      <c r="E11" s="674">
        <f>'4-Отчет за собствения капитал'!L34</f>
        <v>1473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0.04548540393754243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0.021760311789542058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0.014718804920913884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1.8271604938271604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1.4654108476778174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1.4654108476778174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2.0902919212491518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0.6764059753954306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0.0461642905634759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0.4594594594594595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45.279411764705884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4512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4512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4512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4552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-95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-95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67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-28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1473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3052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3079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3079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41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80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67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67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67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67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148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122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26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148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148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148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80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22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-18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1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67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67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67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-95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-95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-95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-95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1405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1405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67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1473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1473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4512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4512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4512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4512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4512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4512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4512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4512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3052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3079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3079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15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3052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3079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3079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-95</v>
      </c>
      <c r="H28" s="596">
        <f>SUM(H29:H31)</f>
        <v>-1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-95</v>
      </c>
      <c r="H30" s="196">
        <v>-1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-28</v>
      </c>
      <c r="H34" s="598">
        <f>H28+H32+H33</f>
        <v>-95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1473</v>
      </c>
      <c r="H37" s="600">
        <f>H26+H18+H34</f>
        <v>1405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3052</v>
      </c>
      <c r="H69" s="196">
        <v>89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3079</v>
      </c>
      <c r="H71" s="598">
        <f>H59+H60+H61+H69+H70</f>
        <v>95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4512</v>
      </c>
      <c r="D75" s="196">
        <v>1482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4512</v>
      </c>
      <c r="D76" s="598">
        <f>SUM(D68:D75)</f>
        <v>1482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3079</v>
      </c>
      <c r="H79" s="600">
        <f>H71+H73+H75+H77</f>
        <v>95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4512</v>
      </c>
      <c r="D94" s="602">
        <f>D65+D76+D85+D92+D93</f>
        <v>1500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4552</v>
      </c>
      <c r="D95" s="604">
        <f>D94+D56</f>
        <v>1500</v>
      </c>
      <c r="E95" s="229" t="s">
        <v>942</v>
      </c>
      <c r="F95" s="489" t="s">
        <v>268</v>
      </c>
      <c r="G95" s="603">
        <f>G37+G40+G56+G79</f>
        <v>4552</v>
      </c>
      <c r="H95" s="604">
        <f>H37+H40+H56+H79</f>
        <v>1500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44039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41</v>
      </c>
      <c r="D13" s="317">
        <v>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36</v>
      </c>
      <c r="D15" s="317">
        <v>43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8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</v>
      </c>
      <c r="D21" s="317">
        <v>1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80</v>
      </c>
      <c r="D22" s="629">
        <f>SUM(D12:D18)+D19</f>
        <v>94</v>
      </c>
      <c r="E22" s="194" t="s">
        <v>309</v>
      </c>
      <c r="F22" s="237" t="s">
        <v>310</v>
      </c>
      <c r="G22" s="316">
        <v>122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26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148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</v>
      </c>
      <c r="D31" s="635">
        <f>D29+D22</f>
        <v>94</v>
      </c>
      <c r="E31" s="251" t="s">
        <v>824</v>
      </c>
      <c r="F31" s="266" t="s">
        <v>331</v>
      </c>
      <c r="G31" s="253">
        <f>G16+G18+G27</f>
        <v>148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</v>
      </c>
      <c r="D36" s="637">
        <f>D31-D34+D35</f>
        <v>94</v>
      </c>
      <c r="E36" s="262" t="s">
        <v>346</v>
      </c>
      <c r="F36" s="256" t="s">
        <v>347</v>
      </c>
      <c r="G36" s="267">
        <f>G35-G34+G31</f>
        <v>148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67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94</v>
      </c>
    </row>
    <row r="45" spans="1:8" ht="16.5" thickBot="1">
      <c r="A45" s="270" t="s">
        <v>371</v>
      </c>
      <c r="B45" s="271" t="s">
        <v>372</v>
      </c>
      <c r="C45" s="630">
        <f>C36+C38+C42</f>
        <v>148</v>
      </c>
      <c r="D45" s="631">
        <f>D36+D38+D42</f>
        <v>94</v>
      </c>
      <c r="E45" s="270" t="s">
        <v>373</v>
      </c>
      <c r="F45" s="272" t="s">
        <v>374</v>
      </c>
      <c r="G45" s="630">
        <f>G42+G36</f>
        <v>148</v>
      </c>
      <c r="H45" s="631">
        <f>H42+H36</f>
        <v>94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44039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-26</v>
      </c>
      <c r="D12" s="196">
        <v>-43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</v>
      </c>
      <c r="D14" s="196">
        <v>-46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80</v>
      </c>
      <c r="D20" s="196">
        <v>-1393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22</v>
      </c>
      <c r="D21" s="659">
        <f>SUM(D11:D20)</f>
        <v>-1482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1000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-18</v>
      </c>
      <c r="D44" s="307">
        <f>D43+D33+D21</f>
        <v>-482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500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44039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-95</v>
      </c>
      <c r="K13" s="585"/>
      <c r="L13" s="584">
        <f>SUM(C13:K13)</f>
        <v>1405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-95</v>
      </c>
      <c r="K17" s="653">
        <f t="shared" si="2"/>
        <v>0</v>
      </c>
      <c r="L17" s="584">
        <f t="shared" si="1"/>
        <v>1405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67</v>
      </c>
      <c r="J18" s="584">
        <f>+'1-Баланс'!G33</f>
        <v>0</v>
      </c>
      <c r="K18" s="585"/>
      <c r="L18" s="584">
        <f t="shared" si="1"/>
        <v>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1</v>
      </c>
      <c r="I30" s="316"/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</v>
      </c>
      <c r="I31" s="653">
        <f t="shared" si="6"/>
        <v>67</v>
      </c>
      <c r="J31" s="653">
        <f t="shared" si="6"/>
        <v>-95</v>
      </c>
      <c r="K31" s="653">
        <f t="shared" si="6"/>
        <v>0</v>
      </c>
      <c r="L31" s="584">
        <f t="shared" si="1"/>
        <v>1473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</v>
      </c>
      <c r="I34" s="587">
        <f t="shared" si="7"/>
        <v>67</v>
      </c>
      <c r="J34" s="587">
        <f t="shared" si="7"/>
        <v>-95</v>
      </c>
      <c r="K34" s="587">
        <f t="shared" si="7"/>
        <v>0</v>
      </c>
      <c r="L34" s="651">
        <f t="shared" si="1"/>
        <v>1473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44039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18">
      <selection activeCell="D22" sqref="D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44039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44039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3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4512</v>
      </c>
      <c r="D40" s="362">
        <f>SUM(D41:D44)</f>
        <v>0</v>
      </c>
      <c r="E40" s="369">
        <f>SUM(E41:E44)</f>
        <v>4512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4512</v>
      </c>
      <c r="D44" s="368"/>
      <c r="E44" s="369">
        <f t="shared" si="0"/>
        <v>4512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4512</v>
      </c>
      <c r="D45" s="438">
        <f>D26+D30+D31+D33+D32+D34+D35+D40</f>
        <v>0</v>
      </c>
      <c r="E45" s="439">
        <f>E26+E30+E31+E33+E32+E34+E35+E40</f>
        <v>4512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4512</v>
      </c>
      <c r="D46" s="444">
        <f>D45+D23+D21+D11</f>
        <v>0</v>
      </c>
      <c r="E46" s="445">
        <f>E45+E23+E21+E11</f>
        <v>4512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</v>
      </c>
      <c r="D73" s="137">
        <f>SUM(D74:D76)</f>
        <v>15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15</v>
      </c>
      <c r="D74" s="197">
        <v>15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</v>
      </c>
      <c r="D87" s="134">
        <f>SUM(D88:D92)+D96</f>
        <v>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3052</v>
      </c>
      <c r="D97" s="197">
        <v>3052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3079</v>
      </c>
      <c r="D98" s="433">
        <f>D87+D82+D77+D73+D97</f>
        <v>3079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3079</v>
      </c>
      <c r="D99" s="427">
        <f>D98+D70+D68</f>
        <v>3079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44039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A24" sqref="A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44039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2020-07-29T11:12:31Z</dcterms:modified>
  <cp:category/>
  <cp:version/>
  <cp:contentType/>
  <cp:contentStatus/>
</cp:coreProperties>
</file>