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<sst xmlns="http://schemas.openxmlformats.org/spreadsheetml/2006/main" count="1061" uniqueCount="873">
  <si>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</si>
  <si>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</si>
  <si>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</si>
  <si>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</si>
  <si>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</si>
  <si>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</si>
  <si>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</si>
  <si>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</si>
  <si>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</si>
  <si>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</si>
  <si>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</si>
  <si>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</si>
  <si>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</si>
  <si>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</si>
  <si>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</si>
  <si>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</si>
  <si>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</si>
  <si>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</si>
  <si>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</si>
  <si>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</si>
  <si>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</si>
  <si>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</si>
  <si>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</si>
  <si>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</si>
  <si>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</si>
  <si>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</si>
  <si>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</si>
  <si>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</si>
  <si>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</si>
  <si>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</si>
  <si>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</si>
  <si>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</si>
  <si>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</si>
  <si>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</si>
  <si>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</si>
  <si>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</si>
  <si>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</si>
  <si>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</si>
  <si>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</si>
  <si>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</si>
  <si>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</si>
  <si>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</si>
  <si>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</si>
  <si>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</si>
  <si>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</si>
  <si>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</si>
  <si>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</si>
  <si>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</si>
  <si>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</si>
  <si>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</si>
  <si>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</si>
  <si>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</si>
  <si>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</si>
  <si>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</si>
  <si>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</si>
  <si>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</si>
  <si>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</si>
  <si>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</si>
  <si>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</si>
  <si>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</si>
  <si>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</si>
  <si>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</si>
  <si>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</si>
  <si>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</si>
  <si>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</si>
  <si>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</si>
  <si>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</si>
  <si>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</si>
  <si>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</si>
  <si>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</si>
  <si>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</si>
  <si>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</si>
  <si>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</si>
  <si>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</si>
  <si>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</si>
  <si>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</si>
  <si>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</si>
  <si>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</si>
  <si>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</si>
  <si>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</si>
  <si>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</si>
  <si>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</si>
  <si>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</si>
  <si>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</si>
  <si>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</si>
  <si>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</si>
  <si>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</si>
  <si>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</si>
  <si>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</si>
  <si>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</si>
  <si>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</si>
  <si>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</si>
  <si>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</si>
  <si>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</si>
  <si>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</si>
  <si>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</si>
  <si>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</si>
  <si>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</si>
  <si>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</si>
  <si>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</si>
  <si>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</si>
  <si>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</si>
  <si>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</si>
  <si>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</si>
  <si>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</si>
  <si>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</si>
  <si>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</si>
  <si>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</si>
  <si>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</si>
  <si>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</si>
  <si>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</si>
  <si>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</si>
  <si>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</si>
  <si>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</si>
  <si>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</si>
  <si>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</si>
  <si>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</si>
  <si>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</si>
  <si>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</si>
  <si>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</si>
  <si>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</si>
  <si>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</si>
  <si>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</si>
  <si>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</si>
  <si>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</si>
  <si>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</si>
  <si>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</si>
  <si>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</si>
  <si>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</si>
  <si>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</si>
  <si>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</si>
  <si>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</si>
  <si>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</si>
  <si>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</si>
  <si>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</si>
  <si>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</si>
  <si>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</si>
  <si>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</si>
  <si>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</si>
  <si>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</si>
  <si>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</si>
  <si>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</si>
  <si>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</si>
  <si>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</si>
  <si>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</si>
  <si>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</si>
  <si>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</si>
  <si>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</si>
  <si>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</si>
  <si>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</si>
  <si>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</si>
  <si>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</si>
  <si>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</si>
  <si>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</si>
  <si>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</si>
  <si>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</si>
  <si>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</si>
  <si>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</si>
  <si>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</si>
  <si>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</si>
  <si>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</si>
  <si>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</si>
  <si>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</si>
  <si>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</si>
  <si>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</si>
  <si>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</si>
  <si>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</si>
  <si>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</si>
  <si>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</si>
  <si>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</si>
  <si>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</si>
  <si>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</si>
  <si>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</si>
  <si>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</si>
  <si>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</si>
  <si>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</si>
  <si>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</si>
  <si>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</si>
  <si>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</si>
  <si>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</si>
  <si>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</si>
  <si>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</si>
  <si>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</si>
  <si>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</si>
  <si>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</si>
  <si>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</si>
  <si>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</si>
  <si>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</si>
  <si>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</si>
  <si>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</si>
  <si>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</si>
  <si>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</si>
  <si>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</si>
  <si>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</si>
  <si>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</si>
  <si>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</si>
  <si>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</si>
  <si>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</si>
  <si>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</si>
  <si>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</si>
  <si>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</si>
  <si>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</si>
  <si>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</si>
  <si>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</si>
  <si>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</si>
  <si>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</si>
  <si>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</si>
  <si>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</si>
  <si>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</si>
  <si>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</si>
  <si>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</si>
  <si>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</si>
  <si>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</si>
  <si>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</si>
  <si>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</si>
  <si>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</si>
  <si>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</si>
  <si>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</si>
  <si>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</si>
  <si>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</si>
  <si>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</si>
  <si>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</si>
  <si>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</si>
  <si>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</si>
  <si>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</si>
  <si>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</si>
  <si>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</si>
  <si>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</si>
  <si>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</si>
  <si>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</si>
  <si>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</si>
  <si>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</si>
  <si>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</si>
  <si>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</si>
  <si>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</si>
  <si>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</si>
  <si>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</si>
  <si>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</si>
  <si>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</si>
  <si>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</si>
  <si>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</si>
  <si>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</si>
  <si>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</si>
  <si>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</si>
  <si>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</si>
  <si>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</si>
  <si>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</si>
  <si>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</si>
  <si>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</si>
  <si>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</si>
  <si>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</si>
  <si>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</si>
  <si>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</si>
  <si>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</si>
  <si>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</si>
  <si>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</si>
  <si>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</si>
  <si>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</si>
  <si>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</si>
  <si>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</si>
  <si>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</si>
  <si>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</si>
  <si>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</si>
  <si>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</si>
  <si>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</si>
  <si>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</si>
  <si>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</si>
  <si>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</si>
  <si>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</si>
  <si>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</si>
  <si>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</si>
  <si>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</si>
  <si>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</si>
  <si>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</si>
  <si>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</si>
  <si>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</si>
  <si>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</si>
  <si>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</si>
  <si>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</si>
  <si>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</si>
  <si>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</si>
  <si>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</si>
  <si>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</si>
  <si>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</si>
  <si>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</si>
  <si>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</si>
  <si>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</si>
  <si>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</si>
  <si>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</si>
  <si>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</si>
  <si>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</si>
  <si>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</si>
  <si>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</si>
  <si>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</si>
  <si>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</si>
  <si>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</si>
  <si>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</si>
  <si>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</si>
  <si>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</si>
  <si>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</si>
  <si>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</si>
  <si>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</si>
  <si>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</si>
  <si>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</si>
  <si>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</si>
  <si>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</si>
  <si>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</si>
  <si>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</si>
  <si>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</si>
  <si>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</si>
  <si>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</si>
  <si>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</si>
  <si>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</si>
  <si>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</si>
  <si>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</si>
  <si>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</si>
  <si>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</si>
  <si>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</si>
  <si>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</si>
  <si>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</si>
  <si>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</si>
  <si>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</si>
  <si>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</si>
  <si>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</si>
  <si>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</si>
  <si>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</si>
  <si>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</si>
  <si>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</si>
  <si>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</si>
  <si>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</si>
  <si>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</si>
  <si>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</si>
  <si>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</si>
  <si>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</si>
  <si>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</si>
  <si>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</si>
  <si>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</si>
  <si>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</si>
  <si>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</si>
  <si>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</si>
  <si>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</si>
  <si>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</si>
  <si>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</si>
  <si>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</si>
  <si>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</si>
  <si>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</si>
  <si>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</si>
  <si>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</si>
  <si>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</si>
  <si>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</si>
  <si>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</si>
  <si>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</si>
  <si>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</si>
  <si>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</si>
  <si>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</si>
  <si>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</si>
  <si>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</si>
  <si>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</si>
  <si>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</si>
  <si>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</si>
  <si>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</si>
  <si>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</si>
  <si>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</si>
  <si>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</si>
  <si>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</si>
  <si>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</si>
  <si>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</si>
  <si>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</si>
  <si>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</si>
  <si>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</si>
  <si>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</si>
  <si>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</si>
  <si>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</si>
  <si>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</si>
  <si>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</si>
  <si>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</si>
  <si>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</si>
  <si>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</si>
  <si>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</si>
  <si>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</si>
  <si>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</si>
  <si>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</si>
  <si>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</si>
  <si>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</si>
  <si>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</si>
  <si>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</si>
  <si>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</si>
  <si>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</si>
  <si>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</si>
  <si>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</si>
  <si>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</si>
  <si>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</si>
  <si>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</si>
  <si>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</si>
  <si>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</si>
  <si>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</si>
  <si>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</si>
  <si>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</si>
  <si>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</si>
  <si>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</si>
  <si>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</si>
  <si>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</si>
  <si>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</si>
  <si>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</si>
  <si>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</si>
  <si>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</si>
  <si>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</si>
  <si>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</si>
  <si>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</si>
  <si>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</si>
  <si>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</si>
  <si>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</si>
  <si>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</si>
  <si>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</si>
  <si>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</si>
  <si>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</si>
  <si>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</si>
  <si>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</si>
  <si>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</si>
  <si>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</si>
  <si>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</si>
  <si>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</si>
  <si>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</si>
  <si>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</si>
  <si>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</si>
  <si>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</si>
  <si>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</si>
  <si>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</si>
  <si>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</si>
  <si>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</si>
  <si>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</si>
  <si>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</si>
  <si>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</si>
  <si>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</si>
  <si>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</si>
  <si>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</si>
  <si>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</si>
  <si>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</si>
  <si>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</si>
  <si>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</si>
  <si>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</si>
  <si>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</si>
  <si>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</si>
  <si>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</si>
  <si>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</si>
  <si>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</si>
  <si>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</si>
  <si>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</si>
  <si>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</si>
  <si>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</si>
  <si>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</si>
  <si>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</si>
  <si>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</si>
  <si>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</si>
  <si>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</si>
  <si>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</si>
  <si>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</si>
  <si>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</si>
  <si>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</si>
  <si>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</si>
  <si>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</si>
  <si>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</si>
  <si>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</si>
  <si>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</si>
  <si>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</si>
  <si>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</si>
  <si>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</si>
  <si>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</si>
  <si>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</si>
  <si>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</si>
  <si>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</si>
  <si>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</si>
  <si>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</si>
  <si>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</si>
  <si>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</si>
  <si>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</si>
  <si>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</si>
  <si>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</si>
  <si>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</si>
  <si>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</si>
  <si>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</si>
  <si>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</si>
  <si>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</si>
  <si>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</si>
  <si>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</si>
  <si>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</si>
  <si>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</si>
  <si>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</si>
  <si>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</si>
  <si>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</si>
  <si>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</si>
  <si>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</si>
  <si>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</si>
  <si>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</si>
  <si>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</si>
  <si>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</si>
  <si>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</si>
  <si>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</si>
  <si>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</si>
  <si>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</si>
  <si>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</si>
  <si>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</si>
  <si>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</si>
  <si>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</si>
  <si>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</si>
  <si>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</si>
  <si>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</si>
  <si>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</si>
  <si>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</si>
  <si>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</si>
  <si>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</si>
  <si>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</si>
  <si>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</si>
  <si>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</si>
  <si>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</si>
  <si>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</si>
  <si>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</si>
  <si>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</si>
  <si>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</si>
  <si>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</si>
  <si>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</si>
  <si>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</si>
  <si>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</si>
  <si>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</si>
  <si>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</si>
  <si>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</si>
  <si>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</si>
  <si>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</si>
  <si>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</si>
  <si>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</si>
  <si>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</si>
  <si>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</si>
  <si>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</si>
  <si>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</si>
  <si>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</si>
  <si>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</si>
  <si>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</si>
  <si>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</si>
  <si>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</si>
  <si>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</si>
  <si>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</si>
  <si>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</si>
  <si>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</si>
  <si>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</si>
  <si>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</si>
  <si>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</si>
  <si>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</si>
  <si>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</si>
  <si>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</si>
  <si>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</si>
  <si>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</si>
  <si>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</si>
  <si>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</si>
  <si>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</si>
  <si>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</si>
  <si>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</si>
  <si>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</si>
  <si>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</si>
  <si>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</si>
  <si>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</si>
  <si>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</si>
  <si>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</si>
  <si>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</si>
  <si>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</si>
  <si>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</si>
  <si>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</si>
  <si>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</si>
  <si>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</si>
  <si>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</si>
  <si>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</si>
  <si>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</si>
  <si>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</si>
  <si>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</si>
  <si>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</si>
  <si>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</si>
  <si>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</si>
  <si>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</si>
  <si>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</si>
  <si>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</si>
  <si>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</si>
  <si>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</si>
  <si>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</si>
  <si>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</si>
  <si>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</si>
  <si>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</si>
  <si>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</si>
  <si>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</si>
  <si>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</si>
  <si>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</si>
  <si>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</si>
  <si>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</si>
  <si>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</si>
  <si>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</si>
  <si>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</si>
  <si>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</si>
  <si>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</si>
  <si>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</si>
  <si>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</si>
  <si>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</si>
  <si>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</si>
  <si>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</si>
  <si>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</si>
  <si>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</si>
  <si>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</si>
  <si>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</si>
  <si>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</si>
  <si>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</si>
  <si>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</si>
  <si>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</si>
  <si>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</si>
  <si>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</si>
  <si>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</si>
  <si>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</si>
  <si>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</si>
  <si>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</si>
  <si>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</si>
  <si>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</si>
  <si>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</si>
  <si>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</si>
  <si>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</si>
  <si>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</si>
  <si>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</si>
  <si>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</si>
  <si>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</si>
  <si>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</si>
  <si>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</si>
  <si>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</si>
  <si>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</si>
  <si>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</si>
  <si>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</si>
  <si>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</si>
  <si>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</si>
  <si>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</si>
  <si>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</si>
  <si>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</si>
  <si>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</si>
  <si>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</si>
  <si>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</si>
  <si>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</si>
  <si>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</si>
  <si>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</si>
  <si>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</si>
  <si>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</si>
  <si>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</si>
  <si>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</si>
  <si>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</si>
  <si>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</si>
  <si>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</si>
  <si>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</si>
  <si>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</si>
  <si>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</si>
  <si>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</si>
  <si>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</si>
  <si>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</si>
  <si>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</si>
  <si>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</si>
  <si>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</si>
  <si>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</si>
  <si>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</si>
  <si>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</si>
  <si>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</si>
  <si>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</si>
  <si>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</si>
  <si>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</si>
  <si>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</si>
  <si>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</si>
  <si>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</si>
  <si>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</si>
  <si>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</si>
  <si>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</si>
  <si>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</si>
  <si>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</si>
  <si>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</si>
  <si>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</si>
  <si>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</si>
  <si>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</si>
  <si>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</si>
  <si>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</si>
  <si>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</si>
  <si>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</si>
  <si>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</si>
  <si>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</si>
  <si>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</si>
  <si>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</si>
  <si>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</si>
  <si>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</si>
  <si>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</si>
  <si>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</si>
  <si>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</si>
  <si>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</si>
  <si>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</si>
  <si>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</si>
  <si>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</si>
  <si>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</si>
  <si>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</si>
  <si>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</si>
  <si>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</si>
  <si>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</si>
  <si>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</si>
  <si>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</si>
  <si>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</si>
  <si>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</si>
  <si>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</si>
  <si>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</si>
  <si>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</si>
  <si>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</si>
  <si>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</si>
  <si>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</si>
  <si>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</si>
  <si>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</si>
  <si>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</si>
  <si>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</si>
  <si>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</si>
  <si>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</si>
  <si>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</si>
  <si>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</si>
  <si>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</si>
  <si>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</si>
  <si>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</si>
  <si>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</si>
  <si>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</si>
  <si>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</si>
  <si>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</si>
  <si>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</si>
  <si>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</si>
  <si>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</si>
  <si>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</si>
  <si>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</si>
  <si>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</si>
  <si>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</si>
  <si>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</si>
  <si>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</si>
  <si>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</si>
  <si>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</si>
  <si>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</si>
  <si>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</si>
  <si>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</si>
  <si>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</si>
  <si>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</si>
  <si>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</si>
  <si>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</si>
  <si>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</si>
  <si>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</si>
  <si>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</si>
  <si>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</si>
  <si>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</si>
  <si>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</si>
  <si>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</si>
  <si>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</si>
  <si>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</si>
  <si>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</si>
  <si>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</si>
  <si>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</si>
  <si>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</si>
  <si>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</si>
  <si>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</si>
  <si>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</si>
  <si>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</si>
  <si>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</si>
  <si>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</si>
  <si>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</si>
  <si>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</si>
  <si>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</si>
  <si>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</si>
  <si>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</si>
  <si>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</si>
  <si>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</si>
  <si>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</si>
  <si>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</si>
  <si>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</si>
  <si>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</si>
  <si>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</si>
  <si>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</si>
  <si>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</si>
  <si>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</si>
  <si>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</si>
  <si>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</si>
  <si>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</si>
  <si>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</si>
  <si>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</si>
  <si>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</si>
  <si>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</si>
  <si>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</si>
  <si>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</si>
  <si>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</si>
  <si>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</si>
  <si>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</si>
  <si>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</si>
  <si>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</si>
  <si>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</si>
  <si>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</si>
  <si>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</si>
  <si>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</si>
  <si>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</si>
  <si>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</si>
  <si>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</si>
  <si>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</si>
  <si>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</si>
  <si>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</si>
  <si>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</si>
  <si>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</si>
  <si>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</si>
  <si>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</si>
  <si>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</si>
  <si>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</si>
  <si>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</si>
  <si>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</si>
  <si>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</si>
  <si>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</si>
  <si>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</si>
  <si>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</si>
  <si>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</si>
  <si>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</si>
  <si>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</si>
  <si>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</si>
  <si>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</si>
  <si>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</si>
  <si>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</si>
  <si>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</si>
  <si>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</si>
  <si>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</si>
  <si>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</si>
  <si>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</si>
  <si>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</si>
  <si>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</si>
  <si>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</si>
  <si>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</si>
  <si>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</si>
  <si>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</si>
  <si>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</si>
  <si>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</si>
  <si>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</si>
  <si>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</si>
  <si>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</si>
  <si>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</si>
  <si>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</si>
  <si>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</si>
  <si>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</si>
  <si>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</si>
  <si>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</si>
  <si>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</si>
  <si>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</si>
  <si>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</si>
  <si>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</si>
  <si>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</si>
  <si>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</si>
  <si>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</si>
  <si>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</si>
  <si>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</si>
  <si>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</si>
  <si>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</si>
  <si>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</si>
  <si>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</si>
  <si>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</si>
  <si>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</si>
  <si>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</si>
  <si>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</si>
  <si>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</si>
  <si>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</si>
  <si>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</si>
  <si>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</si>
  <si>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</si>
  <si>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</si>
  <si>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</si>
  <si>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</si>
  <si>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</si>
  <si>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</si>
  <si>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</si>
  <si>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</si>
  <si>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</si>
  <si>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</si>
  <si>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</si>
  <si>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01.01.2014Г. ДО 30.06.2014Г.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</si>
</sst>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3">
      <selection activeCell="E7" sqref="E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1088</v>
      </c>
      <c r="D20" s="151">
        <v>11088</v>
      </c>
      <c r="E20" s="237" t="s">
        <v>57</v>
      </c>
      <c r="F20" s="242" t="s">
        <v>58</v>
      </c>
      <c r="G20" s="158">
        <v>4589</v>
      </c>
      <c r="H20" s="158">
        <v>4589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5665</v>
      </c>
      <c r="H25" s="154">
        <f>H19+H20+H21</f>
        <v>5665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2879</v>
      </c>
      <c r="H27" s="154">
        <f>SUM(H28:H30)</f>
        <v>2902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-34</v>
      </c>
      <c r="H32" s="316">
        <v>-23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2845</v>
      </c>
      <c r="H33" s="154">
        <f>H27+H31+H32</f>
        <v>2879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9193</v>
      </c>
      <c r="H36" s="154">
        <f>H25+H17+H33</f>
        <v>9227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1088</v>
      </c>
      <c r="D55" s="155">
        <f>D19+D20+D21+D27+D32+D45+D51+D53+D54</f>
        <v>11088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1782</v>
      </c>
      <c r="H61" s="154">
        <f>SUM(H62:H68)</f>
        <v>1710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1721</v>
      </c>
      <c r="H62" s="152">
        <v>1654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60</v>
      </c>
      <c r="H66" s="152">
        <v>53</v>
      </c>
    </row>
    <row r="67" spans="1:8" ht="15">
      <c r="A67" s="235" t="s">
        <v>207</v>
      </c>
      <c r="B67" s="241" t="s">
        <v>208</v>
      </c>
      <c r="C67" s="151">
        <v>30</v>
      </c>
      <c r="D67" s="151">
        <v>7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56</v>
      </c>
      <c r="D68" s="151">
        <v>10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318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2100</v>
      </c>
      <c r="H71" s="161">
        <f>H59+H60+H61+H69+H70</f>
        <v>1910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91</v>
      </c>
      <c r="D75" s="155">
        <f>SUM(D67:D74)</f>
        <v>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2100</v>
      </c>
      <c r="H79" s="162">
        <f>H71+H74+H75+H76</f>
        <v>1910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113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114</v>
      </c>
      <c r="D91" s="155">
        <f>SUM(D87:D90)</f>
        <v>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205</v>
      </c>
      <c r="D93" s="155">
        <f>D64+D75+D84+D91+D92</f>
        <v>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1293</v>
      </c>
      <c r="D94" s="164">
        <f>D93+D55</f>
        <v>11137</v>
      </c>
      <c r="E94" s="449" t="s">
        <v>270</v>
      </c>
      <c r="F94" s="289" t="s">
        <v>271</v>
      </c>
      <c r="G94" s="165">
        <f>G36+G39+G55+G79</f>
        <v>11293</v>
      </c>
      <c r="H94" s="165">
        <f>H36+H39+H55+H79</f>
        <v>11137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41850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G12" sqref="G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01.01.2014Г. ДО 30.06.2014Г.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35</v>
      </c>
      <c r="D10" s="46">
        <v>34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>
        <v>18</v>
      </c>
      <c r="H11" s="550">
        <v>19</v>
      </c>
    </row>
    <row r="12" spans="1:8" ht="12">
      <c r="A12" s="298" t="s">
        <v>294</v>
      </c>
      <c r="B12" s="299" t="s">
        <v>295</v>
      </c>
      <c r="C12" s="46">
        <v>14</v>
      </c>
      <c r="D12" s="46">
        <v>14</v>
      </c>
      <c r="E12" s="300" t="s">
        <v>78</v>
      </c>
      <c r="F12" s="549" t="s">
        <v>296</v>
      </c>
      <c r="G12" s="550"/>
      <c r="H12" s="550">
        <v>85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1" t="s">
        <v>299</v>
      </c>
      <c r="G13" s="548">
        <f>SUM(G9:G12)</f>
        <v>18</v>
      </c>
      <c r="H13" s="548">
        <f>SUM(H9:H12)</f>
        <v>104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28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52</v>
      </c>
      <c r="D19" s="49">
        <f>SUM(D9:D15)+D16</f>
        <v>85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52</v>
      </c>
      <c r="D28" s="50">
        <f>D26+D19</f>
        <v>86</v>
      </c>
      <c r="E28" s="127" t="s">
        <v>338</v>
      </c>
      <c r="F28" s="554" t="s">
        <v>339</v>
      </c>
      <c r="G28" s="548">
        <f>G13+G15+G24</f>
        <v>18</v>
      </c>
      <c r="H28" s="548">
        <f>H13+H15+H24</f>
        <v>104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18</v>
      </c>
      <c r="E30" s="127" t="s">
        <v>342</v>
      </c>
      <c r="F30" s="554" t="s">
        <v>343</v>
      </c>
      <c r="G30" s="53">
        <f>IF((C28-G28)&gt;0,C28-G28,0)</f>
        <v>34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52</v>
      </c>
      <c r="D33" s="49">
        <f>D28-D31+D32</f>
        <v>86</v>
      </c>
      <c r="E33" s="127" t="s">
        <v>352</v>
      </c>
      <c r="F33" s="554" t="s">
        <v>353</v>
      </c>
      <c r="G33" s="53">
        <f>G32-G31+G28</f>
        <v>18</v>
      </c>
      <c r="H33" s="53">
        <f>H32-H31+H28</f>
        <v>104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18</v>
      </c>
      <c r="E34" s="128" t="s">
        <v>356</v>
      </c>
      <c r="F34" s="554" t="s">
        <v>357</v>
      </c>
      <c r="G34" s="548">
        <f>IF((C33-G33)&gt;0,C33-G33,0)</f>
        <v>34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18</v>
      </c>
      <c r="E39" s="313" t="s">
        <v>368</v>
      </c>
      <c r="F39" s="558" t="s">
        <v>369</v>
      </c>
      <c r="G39" s="559">
        <f>IF(G34&gt;0,IF(C35+G34&lt;0,0,C35+G34),IF(C34-C35&lt;0,C35-C34,0))</f>
        <v>34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18</v>
      </c>
      <c r="E41" s="127" t="s">
        <v>375</v>
      </c>
      <c r="F41" s="571" t="s">
        <v>376</v>
      </c>
      <c r="G41" s="52">
        <f>IF(C39=0,IF(G39-G40&gt;0,G39-G40+C40,0),IF(C39-C40&lt;0,C40-C39+G40,0))</f>
        <v>34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52</v>
      </c>
      <c r="D42" s="53">
        <f>D33+D35+D39</f>
        <v>104</v>
      </c>
      <c r="E42" s="128" t="s">
        <v>379</v>
      </c>
      <c r="F42" s="129" t="s">
        <v>380</v>
      </c>
      <c r="G42" s="53">
        <f>G39+G33</f>
        <v>52</v>
      </c>
      <c r="H42" s="53">
        <f>H39+H33</f>
        <v>104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41850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3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01.01.2014Г. ДО 30.06.2014Г.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</v>
      </c>
      <c r="D10" s="54">
        <v>130</v>
      </c>
      <c r="E10" s="130"/>
      <c r="F10" s="130"/>
    </row>
    <row r="11" spans="1:13" ht="12">
      <c r="A11" s="332" t="s">
        <v>389</v>
      </c>
      <c r="B11" s="333" t="s">
        <v>390</v>
      </c>
      <c r="C11" s="54"/>
      <c r="D11" s="54">
        <v>-128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24</v>
      </c>
      <c r="D20" s="55">
        <f>SUM(D10:D19)</f>
        <v>-6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24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90</v>
      </c>
      <c r="D44" s="132">
        <v>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114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114</v>
      </c>
      <c r="D46" s="56">
        <v>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41850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H19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01.01.2014Г. ДО 30.06.2014Г.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4589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-742</v>
      </c>
      <c r="K11" s="60"/>
      <c r="L11" s="344">
        <f>SUM(C11:K11)</f>
        <v>9227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4589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-742</v>
      </c>
      <c r="K15" s="61">
        <f t="shared" si="2"/>
        <v>0</v>
      </c>
      <c r="L15" s="344">
        <f t="shared" si="1"/>
        <v>9227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-34</v>
      </c>
      <c r="K16" s="60"/>
      <c r="L16" s="344">
        <f t="shared" si="1"/>
        <v>-34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4589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3621</v>
      </c>
      <c r="J29" s="59">
        <f t="shared" si="6"/>
        <v>-776</v>
      </c>
      <c r="K29" s="59">
        <f t="shared" si="6"/>
        <v>0</v>
      </c>
      <c r="L29" s="344">
        <f t="shared" si="1"/>
        <v>9193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4589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3621</v>
      </c>
      <c r="J32" s="59">
        <f t="shared" si="7"/>
        <v>-776</v>
      </c>
      <c r="K32" s="59">
        <f t="shared" si="7"/>
        <v>0</v>
      </c>
      <c r="L32" s="344">
        <f t="shared" si="1"/>
        <v>9193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41850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H18" sqref="H18:I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01.01.2014Г. ДО 30.06.2014Г.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11088</v>
      </c>
      <c r="E18" s="187"/>
      <c r="F18" s="187"/>
      <c r="G18" s="74">
        <f t="shared" si="2"/>
        <v>11088</v>
      </c>
      <c r="H18" s="63"/>
      <c r="I18" s="63"/>
      <c r="J18" s="74">
        <f t="shared" si="3"/>
        <v>11088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11088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11088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11088</v>
      </c>
      <c r="H40" s="438">
        <f t="shared" si="13"/>
        <v>0</v>
      </c>
      <c r="I40" s="438">
        <f t="shared" si="13"/>
        <v>0</v>
      </c>
      <c r="J40" s="438">
        <f t="shared" si="13"/>
        <v>11088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11088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30.07.2014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6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01.01.2014Г. ДО 30.06.2014Г.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30</v>
      </c>
      <c r="D24" s="119">
        <f>SUM(D25:D27)</f>
        <v>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30</v>
      </c>
      <c r="D26" s="108">
        <v>30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56</v>
      </c>
      <c r="D28" s="108">
        <v>56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91</v>
      </c>
      <c r="D43" s="104">
        <f>D24+D28+D29+D31+D30+D32+D33+D38</f>
        <v>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91</v>
      </c>
      <c r="D44" s="103">
        <f>D43+D21+D19+D9</f>
        <v>91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1721</v>
      </c>
      <c r="D71" s="105">
        <f>SUM(D72:D74)</f>
        <v>1721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f>1721-1013</f>
        <v>708</v>
      </c>
      <c r="D72" s="108">
        <v>1721</v>
      </c>
      <c r="E72" s="119">
        <f t="shared" si="1"/>
        <v>-1013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1013</v>
      </c>
      <c r="D74" s="108"/>
      <c r="E74" s="119">
        <f t="shared" si="1"/>
        <v>1013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61</v>
      </c>
      <c r="D85" s="104">
        <f>SUM(D86:D90)+D94</f>
        <v>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60</v>
      </c>
      <c r="D89" s="108">
        <v>60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318</v>
      </c>
      <c r="D95" s="108">
        <v>318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2100</v>
      </c>
      <c r="D96" s="104">
        <f>D85+D80+D75+D71+D95</f>
        <v>2100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2100</v>
      </c>
      <c r="D97" s="104">
        <f>D96+D68+D66</f>
        <v>2100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30.07.2014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01.01.2014Г. ДО 30.06.2014Г.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30.07.2014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01.01.2014Г. ДО 30.06.2014Г.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30.07.2014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2014-07-30T08:19:22Z</dcterms:modified>
  <cp:category/>
  <cp:version/>
  <cp:contentType/>
  <cp:contentStatus/>
</cp:coreProperties>
</file>