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<sst xmlns="http://schemas.openxmlformats.org/spreadsheetml/2006/main" count="1060" uniqueCount="874">
  <si>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</si>
  <si>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</si>
  <si>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</si>
  <si>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</si>
  <si>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</si>
  <si>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</si>
  <si>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</si>
  <si>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</si>
  <si>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</si>
  <si>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</si>
  <si>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</si>
  <si>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</si>
  <si>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</si>
  <si>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</si>
  <si>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</si>
  <si>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</si>
  <si>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</si>
  <si>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</si>
  <si>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</si>
  <si>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</si>
  <si>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</si>
  <si>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</si>
  <si>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</si>
  <si>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</si>
  <si>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</si>
  <si>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</si>
  <si>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</si>
  <si>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</si>
  <si>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</si>
  <si>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</si>
  <si>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</si>
  <si>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</si>
  <si>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</si>
  <si>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</si>
  <si>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</si>
  <si>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</si>
  <si>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</si>
  <si>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</si>
  <si>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</si>
  <si>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</si>
  <si>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</si>
  <si>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</si>
  <si>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</si>
  <si>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</si>
  <si>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</si>
  <si>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</si>
  <si>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</si>
  <si>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</si>
  <si>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</si>
  <si>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</si>
  <si>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</si>
  <si>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</si>
  <si>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</si>
  <si>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</si>
  <si>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</si>
  <si>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</si>
  <si>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</si>
  <si>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</si>
  <si>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</si>
  <si>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</si>
  <si>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</si>
  <si>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</si>
  <si>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</si>
  <si>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</si>
  <si>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</si>
  <si>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</si>
  <si>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</si>
  <si>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</si>
  <si>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</si>
  <si>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</si>
  <si>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</si>
  <si>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</si>
  <si>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</si>
  <si>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</si>
  <si>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</si>
  <si>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</si>
  <si>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</si>
  <si>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</si>
  <si>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</si>
  <si>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</si>
  <si>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</si>
  <si>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</si>
  <si>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</si>
  <si>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</si>
  <si>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</si>
  <si>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</si>
  <si>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</si>
  <si>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</si>
  <si>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</si>
  <si>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</si>
  <si>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</si>
  <si>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</si>
  <si>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</si>
  <si>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</si>
  <si>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</si>
  <si>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</si>
  <si>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</si>
  <si>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</si>
  <si>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</si>
  <si>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</si>
  <si>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</si>
  <si>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</si>
  <si>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</si>
  <si>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</si>
  <si>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</si>
  <si>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</si>
  <si>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</si>
  <si>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</si>
  <si>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</si>
  <si>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</si>
  <si>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</si>
  <si>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</si>
  <si>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</si>
  <si>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</si>
  <si>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</si>
  <si>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</si>
  <si>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</si>
  <si>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</si>
  <si>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</si>
  <si>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</si>
  <si>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</si>
  <si>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</si>
  <si>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</si>
  <si>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</si>
  <si>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</si>
  <si>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</si>
  <si>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</si>
  <si>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</si>
  <si>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</si>
  <si>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</si>
  <si>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</si>
  <si>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</si>
  <si>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</si>
  <si>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</si>
  <si>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</si>
  <si>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</si>
  <si>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</si>
  <si>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</si>
  <si>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</si>
  <si>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</si>
  <si>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</si>
  <si>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</si>
  <si>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</si>
  <si>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</si>
  <si>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</si>
  <si>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</si>
  <si>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</si>
  <si>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</si>
  <si>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</si>
  <si>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</si>
  <si>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</si>
  <si>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</si>
  <si>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</si>
  <si>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</si>
  <si>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</si>
  <si>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</si>
  <si>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</si>
  <si>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</si>
  <si>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</si>
  <si>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</si>
  <si>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</si>
  <si>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</si>
  <si>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</si>
  <si>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</si>
  <si>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</si>
  <si>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</si>
  <si>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</si>
  <si>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</si>
  <si>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</si>
  <si>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</si>
  <si>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</si>
  <si>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</si>
  <si>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</si>
  <si>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</si>
  <si>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</si>
  <si>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</si>
  <si>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</si>
  <si>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</si>
  <si>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</si>
  <si>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</si>
  <si>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</si>
  <si>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</si>
  <si>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</si>
  <si>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</si>
  <si>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</si>
  <si>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</si>
  <si>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</si>
  <si>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</si>
  <si>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</si>
  <si>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</si>
  <si>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</si>
  <si>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</si>
  <si>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</si>
  <si>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</si>
  <si>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</si>
  <si>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</si>
  <si>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</si>
  <si>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</si>
  <si>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</si>
  <si>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</si>
  <si>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</si>
  <si>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</si>
  <si>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</si>
  <si>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</si>
  <si>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</si>
  <si>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</si>
  <si>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</si>
  <si>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</si>
  <si>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</si>
  <si>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</si>
  <si>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</si>
  <si>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</si>
  <si>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</si>
  <si>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</si>
  <si>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</si>
  <si>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</si>
  <si>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</si>
  <si>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</si>
  <si>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</si>
  <si>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</si>
  <si>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</si>
  <si>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</si>
  <si>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</si>
  <si>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</si>
  <si>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</si>
  <si>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</si>
  <si>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</si>
  <si>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</si>
  <si>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</si>
  <si>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</si>
  <si>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</si>
  <si>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</si>
  <si>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</si>
  <si>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</si>
  <si>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</si>
  <si>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</si>
  <si>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</si>
  <si>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</si>
  <si>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</si>
  <si>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</si>
  <si>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</si>
  <si>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</si>
  <si>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</si>
  <si>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</si>
  <si>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</si>
  <si>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</si>
  <si>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</si>
  <si>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</si>
  <si>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</si>
  <si>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</si>
  <si>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</si>
  <si>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</si>
  <si>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</si>
  <si>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</si>
  <si>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</si>
  <si>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</si>
  <si>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</si>
  <si>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</si>
  <si>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</si>
  <si>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</si>
  <si>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</si>
  <si>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</si>
  <si>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</si>
  <si>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</si>
  <si>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</si>
  <si>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</si>
  <si>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</si>
  <si>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</si>
  <si>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</si>
  <si>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</si>
  <si>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</si>
  <si>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</si>
  <si>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</si>
  <si>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</si>
  <si>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</si>
  <si>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</si>
  <si>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</si>
  <si>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</si>
  <si>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</si>
  <si>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</si>
  <si>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</si>
  <si>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</si>
  <si>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</si>
  <si>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</si>
  <si>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</si>
  <si>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</si>
  <si>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</si>
  <si>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</si>
  <si>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</si>
  <si>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</si>
  <si>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</si>
  <si>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</si>
  <si>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</si>
  <si>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</si>
  <si>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</si>
  <si>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</si>
  <si>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</si>
  <si>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</si>
  <si>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</si>
  <si>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</si>
  <si>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</si>
  <si>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</si>
  <si>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</si>
  <si>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</si>
  <si>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</si>
  <si>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</si>
  <si>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</si>
  <si>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</si>
  <si>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</si>
  <si>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</si>
  <si>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</si>
  <si>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</si>
  <si>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</si>
  <si>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</si>
  <si>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</si>
  <si>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</si>
  <si>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</si>
  <si>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</si>
  <si>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</si>
  <si>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</si>
  <si>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</si>
  <si>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</si>
  <si>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</si>
  <si>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</si>
  <si>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</si>
  <si>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</si>
  <si>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</si>
  <si>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</si>
  <si>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</si>
  <si>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</si>
  <si>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</si>
  <si>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</si>
  <si>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</si>
  <si>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</si>
  <si>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</si>
  <si>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</si>
  <si>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</si>
  <si>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</si>
  <si>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</si>
  <si>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</si>
  <si>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</si>
  <si>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</si>
  <si>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</si>
  <si>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</si>
  <si>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</si>
  <si>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</si>
  <si>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</si>
  <si>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</si>
  <si>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</si>
  <si>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</si>
  <si>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</si>
  <si>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</si>
  <si>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</si>
  <si>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</si>
  <si>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</si>
  <si>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</si>
  <si>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</si>
  <si>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</si>
  <si>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</si>
  <si>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</si>
  <si>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</si>
  <si>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</si>
  <si>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</si>
  <si>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</si>
  <si>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</si>
  <si>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</si>
  <si>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</si>
  <si>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</si>
  <si>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</si>
  <si>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</si>
  <si>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</si>
  <si>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</si>
  <si>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</si>
  <si>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</si>
  <si>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</si>
  <si>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</si>
  <si>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</si>
  <si>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</si>
  <si>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</si>
  <si>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</si>
  <si>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</si>
  <si>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</si>
  <si>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</si>
  <si>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</si>
  <si>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</si>
  <si>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</si>
  <si>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</si>
  <si>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</si>
  <si>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</si>
  <si>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</si>
  <si>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</si>
  <si>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</si>
  <si>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</si>
  <si>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</si>
  <si>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</si>
  <si>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</si>
  <si>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</si>
  <si>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</si>
  <si>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</si>
  <si>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</si>
  <si>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</si>
  <si>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</si>
  <si>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</si>
  <si>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</si>
  <si>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</si>
  <si>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</si>
  <si>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</si>
  <si>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</si>
  <si>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</si>
  <si>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</si>
  <si>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</si>
  <si>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</si>
  <si>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</si>
  <si>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</si>
  <si>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</si>
  <si>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</si>
  <si>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</si>
  <si>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</si>
  <si>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</si>
  <si>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</si>
  <si>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</si>
  <si>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</si>
  <si>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</si>
  <si>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</si>
  <si>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</si>
  <si>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</si>
  <si>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</si>
  <si>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</si>
  <si>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</si>
  <si>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</si>
  <si>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</si>
  <si>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</si>
  <si>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</si>
  <si>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</si>
  <si>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</si>
  <si>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</si>
  <si>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</si>
  <si>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</si>
  <si>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</si>
  <si>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</si>
  <si>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</si>
  <si>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</si>
  <si>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</si>
  <si>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</si>
  <si>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</si>
  <si>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</si>
  <si>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</si>
  <si>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</si>
  <si>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</si>
  <si>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</si>
  <si>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</si>
  <si>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</si>
  <si>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</si>
  <si>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</si>
  <si>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</si>
  <si>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</si>
  <si>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</si>
  <si>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</si>
  <si>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</si>
  <si>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</si>
  <si>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</si>
  <si>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</si>
  <si>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</si>
  <si>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</si>
  <si>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</si>
  <si>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</si>
  <si>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</si>
  <si>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</si>
  <si>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</si>
  <si>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</si>
  <si>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</si>
  <si>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</si>
  <si>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</si>
  <si>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</si>
  <si>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</si>
  <si>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</si>
  <si>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</si>
  <si>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</si>
  <si>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</si>
  <si>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</si>
  <si>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</si>
  <si>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</si>
  <si>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</si>
  <si>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</si>
  <si>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</si>
  <si>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</si>
  <si>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</si>
  <si>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</si>
  <si>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</si>
  <si>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</si>
  <si>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</si>
  <si>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</si>
  <si>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</si>
  <si>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</si>
  <si>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</si>
  <si>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</si>
  <si>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</si>
  <si>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</si>
  <si>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</si>
  <si>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</si>
  <si>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</si>
  <si>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</si>
  <si>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</si>
  <si>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</si>
  <si>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</si>
  <si>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</si>
  <si>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</si>
  <si>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</si>
  <si>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</si>
  <si>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</si>
  <si>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</si>
  <si>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</si>
  <si>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</si>
  <si>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</si>
  <si>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</si>
  <si>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</si>
  <si>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</si>
  <si>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</si>
  <si>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</si>
  <si>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</si>
  <si>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</si>
  <si>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</si>
  <si>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</si>
  <si>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</si>
  <si>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</si>
  <si>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</si>
  <si>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</si>
  <si>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</si>
  <si>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</si>
  <si>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</si>
  <si>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</si>
  <si>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</si>
  <si>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</si>
  <si>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</si>
  <si>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</si>
  <si>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</si>
  <si>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</si>
  <si>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</si>
  <si>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</si>
  <si>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</si>
  <si>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</si>
  <si>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</si>
  <si>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</si>
  <si>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</si>
  <si>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</si>
  <si>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</si>
  <si>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</si>
  <si>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</si>
  <si>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</si>
  <si>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</si>
  <si>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</si>
  <si>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</si>
  <si>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</si>
  <si>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</si>
  <si>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</si>
  <si>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</si>
  <si>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</si>
  <si>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</si>
  <si>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</si>
  <si>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</si>
  <si>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</si>
  <si>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</si>
  <si>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</si>
  <si>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</si>
  <si>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</si>
  <si>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</si>
  <si>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</si>
  <si>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</si>
  <si>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</si>
  <si>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</si>
  <si>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</si>
  <si>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</si>
  <si>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</si>
  <si>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</si>
  <si>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</si>
  <si>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</si>
  <si>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</si>
  <si>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</si>
  <si>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</si>
  <si>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</si>
  <si>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</si>
  <si>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</si>
  <si>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</si>
  <si>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</si>
  <si>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</si>
  <si>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</si>
  <si>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</si>
  <si>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</si>
  <si>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</si>
  <si>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</si>
  <si>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</si>
  <si>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</si>
  <si>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</si>
  <si>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</si>
  <si>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</si>
  <si>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</si>
  <si>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</si>
  <si>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</si>
  <si>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</si>
  <si>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</si>
  <si>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</si>
  <si>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</si>
  <si>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</si>
  <si>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</si>
  <si>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</si>
  <si>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</si>
  <si>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</si>
  <si>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</si>
  <si>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</si>
  <si>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</si>
  <si>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</si>
  <si>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</si>
  <si>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</si>
  <si>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</si>
  <si>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</si>
  <si>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</si>
  <si>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</si>
  <si>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</si>
  <si>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</si>
  <si>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</si>
  <si>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</si>
  <si>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</si>
  <si>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</si>
  <si>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</si>
  <si>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</si>
  <si>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</si>
  <si>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</si>
  <si>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</si>
  <si>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</si>
  <si>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</si>
  <si>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</si>
  <si>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</si>
  <si>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</si>
  <si>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</si>
  <si>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</si>
  <si>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</si>
  <si>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</si>
  <si>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</si>
  <si>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</si>
  <si>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</si>
  <si>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</si>
  <si>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</si>
  <si>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</si>
  <si>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</si>
  <si>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</si>
  <si>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</si>
  <si>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</si>
  <si>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</si>
  <si>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</si>
  <si>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</si>
  <si>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</si>
  <si>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</si>
  <si>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</si>
  <si>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</si>
  <si>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</si>
  <si>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</si>
  <si>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</si>
  <si>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</si>
  <si>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</si>
  <si>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</si>
  <si>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</si>
  <si>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</si>
  <si>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</si>
  <si>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</si>
  <si>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</si>
  <si>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</si>
  <si>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</si>
  <si>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</si>
  <si>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</si>
  <si>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</si>
  <si>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</si>
  <si>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</si>
  <si>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</si>
  <si>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</si>
  <si>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</si>
  <si>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</si>
  <si>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</si>
  <si>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</si>
  <si>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</si>
  <si>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</si>
  <si>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</si>
  <si>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</si>
  <si>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</si>
  <si>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</si>
  <si>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</si>
  <si>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</si>
  <si>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</si>
  <si>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</si>
  <si>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</si>
  <si>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</si>
  <si>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</si>
  <si>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</si>
  <si>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</si>
  <si>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</si>
  <si>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</si>
  <si>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</si>
  <si>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</si>
  <si>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</si>
  <si>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</si>
  <si>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</si>
  <si>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</si>
  <si>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</si>
  <si>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</si>
  <si>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</si>
  <si>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</si>
  <si>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</si>
  <si>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</si>
  <si>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</si>
  <si>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</si>
  <si>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</si>
  <si>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</si>
  <si>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</si>
  <si>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</si>
  <si>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</si>
  <si>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</si>
  <si>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</si>
  <si>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</si>
  <si>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</si>
  <si>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</si>
  <si>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</si>
  <si>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</si>
  <si>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</si>
  <si>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</si>
  <si>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</si>
  <si>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</si>
  <si>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</si>
  <si>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</si>
  <si>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</si>
  <si>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</si>
  <si>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</si>
  <si>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</si>
  <si>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</si>
  <si>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</si>
  <si>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</si>
  <si>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</si>
  <si>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</si>
  <si>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</si>
  <si>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</si>
  <si>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</si>
  <si>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</si>
  <si>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</si>
  <si>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</si>
  <si>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</si>
  <si>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</si>
  <si>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</si>
  <si>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</si>
  <si>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</si>
  <si>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</si>
  <si>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</si>
  <si>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</si>
  <si>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</si>
  <si>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</si>
  <si>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</si>
  <si>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</si>
  <si>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</si>
  <si>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</si>
  <si>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</si>
  <si>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</si>
  <si>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</si>
  <si>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</si>
  <si>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</si>
  <si>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</si>
  <si>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</si>
  <si>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</si>
  <si>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</si>
  <si>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</si>
  <si>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</si>
  <si>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</si>
  <si>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</si>
  <si>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</si>
  <si>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</si>
  <si>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</si>
  <si>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</si>
  <si>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</si>
  <si>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</si>
  <si>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</si>
  <si>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</si>
  <si>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</si>
  <si>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</si>
  <si>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</si>
  <si>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</si>
  <si>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</si>
  <si>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</si>
  <si>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</si>
  <si>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</si>
  <si>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</si>
  <si>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</si>
  <si>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</si>
  <si>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</si>
  <si>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</si>
  <si>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</si>
  <si>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</si>
  <si>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</si>
  <si>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</si>
  <si>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</si>
  <si>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</si>
  <si>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</si>
  <si>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</si>
  <si>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</si>
  <si>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</si>
  <si>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</si>
  <si>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</si>
  <si>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</si>
  <si>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</si>
  <si>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</si>
  <si>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</si>
  <si>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</si>
  <si>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</si>
  <si>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</si>
  <si>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</si>
  <si>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</si>
  <si>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</si>
  <si>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</si>
  <si>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</si>
  <si>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</si>
  <si>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</si>
  <si>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</si>
  <si>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</si>
  <si>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</si>
  <si>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</si>
  <si>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</si>
  <si>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</si>
  <si>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</si>
  <si>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</si>
  <si>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</si>
  <si>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</si>
  <si>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</si>
  <si>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</si>
  <si>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</si>
  <si>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</si>
  <si>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</si>
  <si>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</si>
  <si>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</si>
  <si>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</si>
  <si>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</si>
  <si>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</si>
  <si>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</si>
  <si>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</si>
  <si>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</si>
  <si>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</si>
  <si>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</si>
  <si>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</si>
  <si>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</si>
  <si>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</si>
  <si>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</si>
  <si>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</si>
  <si>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</si>
  <si>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</si>
  <si>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</si>
  <si>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</si>
  <si>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</si>
  <si>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</si>
  <si>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</si>
  <si>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</si>
  <si>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</si>
  <si>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</si>
  <si>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</si>
  <si>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</si>
  <si>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</si>
  <si>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</si>
  <si>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</si>
  <si>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</si>
  <si>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</si>
  <si>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</si>
  <si>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</si>
  <si>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</si>
  <si>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</si>
  <si>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</si>
  <si>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</si>
  <si>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</si>
  <si>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</si>
  <si>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1.ОЛ ТРЕЙД АД</t>
  </si>
  <si>
    <t>1. Берно ЕООД</t>
  </si>
  <si>
    <t>01.01.2012-30.09.2012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</si>
</sst>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61">
      <selection activeCell="G105" sqref="G10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159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569</v>
      </c>
      <c r="D11" s="151">
        <v>499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573</v>
      </c>
      <c r="D19" s="155">
        <f>SUM(D11:D18)</f>
        <v>503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-91</v>
      </c>
      <c r="H27" s="154">
        <f>SUM(H28:H30)</f>
        <v>-18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-154</v>
      </c>
      <c r="H29" s="316">
        <v>-81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-30</v>
      </c>
      <c r="H32" s="316">
        <v>-73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-121</v>
      </c>
      <c r="H33" s="154">
        <f>H27+H31+H32</f>
        <v>-91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1742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2942</v>
      </c>
      <c r="H36" s="154">
        <f>H25+H17+H33</f>
        <v>2972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f>1660+82</f>
        <v>1742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1742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2315</v>
      </c>
      <c r="D55" s="155">
        <f>D19+D20+D21+D27+D32+D45+D51+D53+D54</f>
        <v>2163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486</v>
      </c>
      <c r="D60" s="151">
        <v>578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75</v>
      </c>
      <c r="H61" s="154">
        <f>SUM(H62:H68)</f>
        <v>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486</v>
      </c>
      <c r="D64" s="155">
        <f>SUM(D58:D63)</f>
        <v>578</v>
      </c>
      <c r="E64" s="237" t="s">
        <v>200</v>
      </c>
      <c r="F64" s="242" t="s">
        <v>201</v>
      </c>
      <c r="G64" s="152">
        <v>73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145</v>
      </c>
      <c r="D67" s="151">
        <v>145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74</v>
      </c>
      <c r="D68" s="151">
        <v>74</v>
      </c>
      <c r="E68" s="237" t="s">
        <v>213</v>
      </c>
      <c r="F68" s="242" t="s">
        <v>214</v>
      </c>
      <c r="G68" s="152">
        <v>2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83</v>
      </c>
      <c r="H71" s="161">
        <f>H59+H60+H61+H69+H70</f>
        <v>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220</v>
      </c>
      <c r="D75" s="155">
        <f>SUM(D67:D74)</f>
        <v>219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83</v>
      </c>
      <c r="H79" s="162">
        <f>H71+H74+H75+H76</f>
        <v>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</v>
      </c>
      <c r="D91" s="155">
        <f>SUM(D87:D90)</f>
        <v>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710</v>
      </c>
      <c r="D93" s="155">
        <f>D64+D75+D84+D91+D92</f>
        <v>812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3025</v>
      </c>
      <c r="D94" s="164">
        <f>D93+D55</f>
        <v>2975</v>
      </c>
      <c r="E94" s="449" t="s">
        <v>270</v>
      </c>
      <c r="F94" s="289" t="s">
        <v>271</v>
      </c>
      <c r="G94" s="165">
        <f>G36+G39+G55+G79</f>
        <v>3025</v>
      </c>
      <c r="H94" s="165">
        <f>H36+H39+H55+H79</f>
        <v>2975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D17" sqref="D1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 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01.01.2012-30.09.2012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10</v>
      </c>
      <c r="D10" s="46">
        <v>17</v>
      </c>
      <c r="E10" s="298" t="s">
        <v>289</v>
      </c>
      <c r="F10" s="549" t="s">
        <v>290</v>
      </c>
      <c r="G10" s="550"/>
      <c r="H10" s="550">
        <v>94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6</v>
      </c>
      <c r="D12" s="46">
        <v>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94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109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18</v>
      </c>
      <c r="D19" s="49">
        <f>SUM(D9:D15)+D16</f>
        <v>136</v>
      </c>
      <c r="E19" s="304" t="s">
        <v>317</v>
      </c>
      <c r="F19" s="552" t="s">
        <v>318</v>
      </c>
      <c r="G19" s="550"/>
      <c r="H19" s="550">
        <v>47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>
        <v>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12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47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12</v>
      </c>
      <c r="D26" s="49">
        <f>SUM(D22:D25)</f>
        <v>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30</v>
      </c>
      <c r="D28" s="50">
        <f>D26+D19</f>
        <v>144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141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30</v>
      </c>
      <c r="H30" s="53">
        <f>IF((D28-H28)&gt;0,D28-H28,0)</f>
        <v>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30</v>
      </c>
      <c r="D33" s="49">
        <f>D28-D31+D32</f>
        <v>144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141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30</v>
      </c>
      <c r="H34" s="548">
        <f>IF((D33-H33)&gt;0,D33-H33,0)</f>
        <v>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30</v>
      </c>
      <c r="H39" s="559">
        <f>IF(H34&gt;0,IF(D35+H34&lt;0,0,D35+H34),IF(D34-D35&lt;0,D35-D34,0))</f>
        <v>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30</v>
      </c>
      <c r="H41" s="52">
        <f>IF(D39=0,IF(H39-H40&gt;0,H39-H40+D40,0),IF(D39-D40&lt;0,D40-D39+H40,0))</f>
        <v>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30</v>
      </c>
      <c r="D42" s="53">
        <f>D33+D35+D39</f>
        <v>144</v>
      </c>
      <c r="E42" s="128" t="s">
        <v>380</v>
      </c>
      <c r="F42" s="129" t="s">
        <v>381</v>
      </c>
      <c r="G42" s="53">
        <f>G39+G33</f>
        <v>30</v>
      </c>
      <c r="H42" s="53">
        <f>H39+H33</f>
        <v>144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C38">
      <selection activeCell="D38" sqref="D3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01.01.2012-30.09.2012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>
        <v>142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-15</v>
      </c>
      <c r="D11" s="54">
        <v>-38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-6</v>
      </c>
      <c r="D13" s="54">
        <v>-6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1</v>
      </c>
      <c r="D14" s="54">
        <v>-23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>
        <v>-8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9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-11</v>
      </c>
      <c r="D20" s="55">
        <f>SUM(D10:D19)</f>
        <v>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>
        <v>77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>
        <v>-151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-74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-11</v>
      </c>
      <c r="D43" s="55">
        <f>D42+D32+D20</f>
        <v>-14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</v>
      </c>
      <c r="D44" s="132">
        <v>83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</v>
      </c>
      <c r="D45" s="55">
        <f>D44+D43</f>
        <v>69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01.01.2012-30.09.2012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-154</v>
      </c>
      <c r="K11" s="60"/>
      <c r="L11" s="344">
        <f>SUM(C11:K11)</f>
        <v>2972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-154</v>
      </c>
      <c r="K15" s="61">
        <f t="shared" si="2"/>
        <v>0</v>
      </c>
      <c r="L15" s="344">
        <f t="shared" si="1"/>
        <v>2972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-30</v>
      </c>
      <c r="K16" s="60"/>
      <c r="L16" s="344">
        <f t="shared" si="1"/>
        <v>-30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-184</v>
      </c>
      <c r="K29" s="59">
        <f t="shared" si="6"/>
        <v>0</v>
      </c>
      <c r="L29" s="344">
        <f t="shared" si="1"/>
        <v>2942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-184</v>
      </c>
      <c r="K32" s="59">
        <f t="shared" si="7"/>
        <v>0</v>
      </c>
      <c r="L32" s="344">
        <f t="shared" si="1"/>
        <v>2942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">
      <selection activeCell="E10" sqref="E1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01.01.2012-30.09.2012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499</v>
      </c>
      <c r="E9" s="189">
        <v>70</v>
      </c>
      <c r="F9" s="189"/>
      <c r="G9" s="74">
        <f>D9+E9-F9</f>
        <v>569</v>
      </c>
      <c r="H9" s="65"/>
      <c r="I9" s="65"/>
      <c r="J9" s="74">
        <f>G9+H9-I9</f>
        <v>569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569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503</v>
      </c>
      <c r="E17" s="194">
        <f>SUM(E9:E16)</f>
        <v>70</v>
      </c>
      <c r="F17" s="194">
        <f>SUM(F9:F16)</f>
        <v>0</v>
      </c>
      <c r="G17" s="74">
        <f t="shared" si="2"/>
        <v>573</v>
      </c>
      <c r="H17" s="75">
        <f>SUM(H9:H16)</f>
        <v>0</v>
      </c>
      <c r="I17" s="75">
        <f>SUM(I9:I16)</f>
        <v>0</v>
      </c>
      <c r="J17" s="74">
        <f t="shared" si="3"/>
        <v>573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82</v>
      </c>
      <c r="F27" s="192">
        <f t="shared" si="8"/>
        <v>0</v>
      </c>
      <c r="G27" s="71">
        <f t="shared" si="2"/>
        <v>1742</v>
      </c>
      <c r="H27" s="70">
        <f t="shared" si="8"/>
        <v>0</v>
      </c>
      <c r="I27" s="70">
        <f t="shared" si="8"/>
        <v>0</v>
      </c>
      <c r="J27" s="71">
        <f t="shared" si="3"/>
        <v>1742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1742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>
        <v>82</v>
      </c>
      <c r="F28" s="189"/>
      <c r="G28" s="74">
        <f t="shared" si="2"/>
        <v>82</v>
      </c>
      <c r="H28" s="65"/>
      <c r="I28" s="65"/>
      <c r="J28" s="74">
        <f t="shared" si="3"/>
        <v>82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82</v>
      </c>
      <c r="F38" s="194">
        <f t="shared" si="12"/>
        <v>0</v>
      </c>
      <c r="G38" s="74">
        <f t="shared" si="2"/>
        <v>1742</v>
      </c>
      <c r="H38" s="75">
        <f t="shared" si="12"/>
        <v>0</v>
      </c>
      <c r="I38" s="75">
        <f t="shared" si="12"/>
        <v>0</v>
      </c>
      <c r="J38" s="74">
        <f t="shared" si="3"/>
        <v>1742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1742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2163</v>
      </c>
      <c r="E40" s="438">
        <f>E17+E18+E19+E25+E38+E39</f>
        <v>152</v>
      </c>
      <c r="F40" s="438">
        <f aca="true" t="shared" si="13" ref="F40:R40">F17+F18+F19+F25+F38+F39</f>
        <v>0</v>
      </c>
      <c r="G40" s="438">
        <f t="shared" si="13"/>
        <v>2315</v>
      </c>
      <c r="H40" s="438">
        <f t="shared" si="13"/>
        <v>0</v>
      </c>
      <c r="I40" s="438">
        <f t="shared" si="13"/>
        <v>0</v>
      </c>
      <c r="J40" s="438">
        <f t="shared" si="13"/>
        <v>2315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2315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1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01.01.2012-30.09.2012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220</v>
      </c>
      <c r="D43" s="104">
        <f>D24+D28+D29+D31+D30+D32+D33+D38</f>
        <v>220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220</v>
      </c>
      <c r="D44" s="103">
        <f>D43+D21+D19+D9</f>
        <v>220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75</v>
      </c>
      <c r="D85" s="104">
        <f>SUM(D86:D90)+D94</f>
        <v>75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73</v>
      </c>
      <c r="D87" s="108">
        <v>73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8</v>
      </c>
      <c r="D95" s="108">
        <v>8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83</v>
      </c>
      <c r="D96" s="104">
        <f>D85+D80+D75+D71+D95</f>
        <v>83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83</v>
      </c>
      <c r="D97" s="104">
        <f>D96+D68+D66</f>
        <v>83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01.01.2012-30.09.2012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01.01.2012-30.09.2012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82</v>
      </c>
      <c r="D12" s="441">
        <v>100</v>
      </c>
      <c r="E12" s="441"/>
      <c r="F12" s="443">
        <f>C12-E12</f>
        <v>82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82</v>
      </c>
      <c r="D27" s="429"/>
      <c r="E27" s="429">
        <f>SUM(E12:E26)</f>
        <v>0</v>
      </c>
      <c r="F27" s="442">
        <f>SUM(F12:F26)</f>
        <v>82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1742</v>
      </c>
      <c r="D79" s="429"/>
      <c r="E79" s="429">
        <f>E78+E61+E44+E27</f>
        <v>0</v>
      </c>
      <c r="F79" s="442">
        <f>F78+F61+F44+F27</f>
        <v>1742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2012-10-29T10:42:31Z</dcterms:modified>
  <cp:category/>
  <cp:version/>
  <cp:contentType/>
  <cp:contentStatus/>
</cp:coreProperties>
</file>