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640" firstSheet="2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лева'!$A$1:$I$67</definedName>
    <definedName name="_xlnm.Print_Area" localSheetId="5">'Ел.7.2 хил. лева'!$A$1:$Q$43</definedName>
    <definedName name="_xlnm.Print_Area" localSheetId="6">'Ел.7.3 хил. лева'!$A$1:$E$98</definedName>
    <definedName name="_xlnm.Print_Area" localSheetId="7">'Ел.7.4 '!$A$1:$J$30</definedName>
    <definedName name="_xlnm.Print_Area" localSheetId="8">'Ел.7.5'!$A$1:$J$54</definedName>
    <definedName name="_xlnm.Print_Area" localSheetId="3">'ОПП хил. лева'!$A$1:$H$40</definedName>
    <definedName name="_xlnm.Print_Area" localSheetId="2">'ОПР хил. лева'!$A$1:$I$53</definedName>
    <definedName name="_xlnm.Print_Area" localSheetId="4">'ОСК хил. лева'!$A$1:$L$38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H29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29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<sst xmlns="http://schemas.openxmlformats.org/spreadsheetml/2006/main" count="573" uniqueCount="409">
  <si>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</si>
  <si>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</si>
  <si>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</si>
  <si>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</si>
  <si>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</si>
  <si>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</si>
  <si>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</si>
  <si>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</si>
  <si>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</si>
  <si>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</si>
  <si>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</si>
  <si>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</si>
  <si>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</si>
  <si>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</si>
  <si>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</si>
  <si>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</si>
  <si>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</si>
  <si>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</si>
  <si>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</si>
  <si>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</si>
  <si>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</si>
  <si>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</si>
  <si>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</si>
  <si>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</si>
  <si>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</si>
  <si>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</si>
  <si>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</si>
  <si>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</si>
  <si>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</si>
  <si>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</si>
  <si>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</si>
  <si>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</si>
  <si>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</si>
  <si>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</si>
  <si>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</si>
  <si>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</si>
  <si>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</si>
  <si>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</si>
  <si>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</si>
  <si>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</si>
  <si>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</si>
  <si>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</si>
  <si>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</si>
  <si>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</si>
  <si>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</si>
  <si>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</si>
  <si>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</si>
  <si>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</si>
  <si>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</si>
  <si>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</si>
  <si>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</si>
  <si>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</si>
  <si>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</si>
  <si>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</si>
  <si>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</si>
  <si>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</si>
  <si>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</si>
  <si>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</si>
  <si>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</si>
  <si>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</si>
  <si>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</si>
  <si>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</si>
  <si>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</si>
  <si>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</si>
  <si>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</si>
  <si>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</si>
  <si>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</si>
  <si>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</si>
  <si>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</si>
  <si>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</si>
  <si>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</si>
  <si>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</si>
  <si>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</si>
  <si>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</si>
  <si>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</si>
  <si>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</si>
  <si>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</si>
  <si>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</si>
  <si>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</si>
  <si>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</si>
  <si>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</si>
  <si>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</si>
  <si>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</si>
  <si>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</si>
  <si>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</si>
  <si>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</si>
  <si>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</si>
  <si>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</si>
  <si>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</si>
  <si>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</si>
  <si>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</si>
  <si>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</si>
  <si>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</si>
  <si>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</si>
  <si>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</si>
  <si>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</si>
  <si>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</si>
  <si>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</si>
  <si>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</si>
  <si>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</si>
  <si>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</si>
  <si>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</si>
  <si>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</si>
  <si>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</si>
  <si>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</si>
  <si>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</si>
  <si>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</si>
  <si>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Права върху собственост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</si>
  <si>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</si>
  <si>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</si>
  <si>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</si>
  <si>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</si>
  <si>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</si>
  <si>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</si>
  <si>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</si>
  <si>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</si>
  <si>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</si>
  <si>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</si>
  <si>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</si>
  <si>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</si>
  <si>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</si>
  <si>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</si>
  <si>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</si>
  <si>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</si>
  <si>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</si>
  <si>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</si>
  <si>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</si>
  <si>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</si>
  <si>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</si>
  <si>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</si>
  <si>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</si>
  <si>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</si>
  <si>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</si>
  <si>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</si>
  <si>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</si>
  <si>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</si>
  <si>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</si>
  <si>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</si>
  <si>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</si>
  <si>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</si>
  <si>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</si>
  <si>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</si>
  <si>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</si>
  <si>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</si>
  <si>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</si>
  <si>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</si>
  <si>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</si>
  <si>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</si>
  <si>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</si>
  <si>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</si>
  <si>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</si>
  <si>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</si>
  <si>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</si>
  <si>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</si>
  <si>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</si>
  <si>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</si>
  <si>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</si>
  <si>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</si>
  <si>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</si>
  <si>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</si>
  <si>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</si>
  <si>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</si>
  <si>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</si>
  <si>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</si>
  <si>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</si>
  <si>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</si>
  <si>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</si>
  <si>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</si>
  <si>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</si>
  <si>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</si>
  <si>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</si>
  <si>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</si>
  <si>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</si>
  <si>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</si>
  <si>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</si>
  <si>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</si>
  <si>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</si>
  <si>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</si>
  <si>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</si>
  <si>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</si>
  <si>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</si>
  <si>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</si>
  <si>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</si>
  <si>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</si>
  <si>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</si>
  <si>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</si>
  <si>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</si>
  <si>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</si>
  <si>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</si>
  <si>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</si>
  <si>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</si>
  <si>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</si>
  <si>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</si>
  <si>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</si>
  <si>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</si>
  <si>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</si>
  <si>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</si>
  <si>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</si>
  <si>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</si>
  <si>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</si>
  <si>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</si>
  <si>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</si>
  <si>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</si>
  <si>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</si>
  <si>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</si>
  <si>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</si>
  <si>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</si>
  <si>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</si>
  <si>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</si>
  <si>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</si>
  <si>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</si>
  <si>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</si>
  <si>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</si>
  <si>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</si>
  <si>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</si>
  <si>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</si>
  <si>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</si>
  <si>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</si>
  <si>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</si>
  <si>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</si>
  <si>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</si>
  <si>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</si>
  <si>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</si>
  <si>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</si>
  <si>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- предоставени заеми</t>
  </si>
  <si>
    <t>- други</t>
  </si>
  <si>
    <t>2. Вземания от предоставени търговски заеми</t>
  </si>
  <si>
    <t>- финансов лизинг</t>
  </si>
  <si>
    <t>- дългосрочни аванси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</si>
  <si>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</si>
  <si>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</si>
  <si>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</si>
  <si>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</si>
  <si>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</si>
  <si>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</si>
  <si>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</si>
  <si>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</si>
  <si>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</si>
  <si>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</si>
  <si>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</si>
  <si>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</si>
  <si>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</si>
  <si>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</si>
  <si>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</si>
  <si>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</si>
  <si>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</si>
  <si>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</si>
  <si>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</si>
  <si>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</si>
  <si>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</si>
  <si>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</si>
  <si>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</si>
  <si>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</si>
  <si>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</si>
  <si>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</si>
  <si>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</si>
  <si>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</si>
  <si>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</si>
  <si>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</si>
  <si>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</si>
  <si>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</si>
  <si>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</si>
  <si>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</si>
  <si>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</si>
  <si>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</si>
  <si>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</si>
  <si>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</si>
  <si>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</si>
  <si>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</si>
  <si>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</si>
  <si>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</si>
  <si>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</si>
  <si>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</si>
  <si>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</si>
  <si>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</si>
  <si>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</si>
  <si>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</si>
  <si>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</si>
  <si>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</si>
  <si>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</si>
  <si>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Компютърна техника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</si>
  <si>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</si>
  <si>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</si>
  <si>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</si>
  <si>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</si>
  <si>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</si>
  <si>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</si>
  <si>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</si>
  <si>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</si>
  <si>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</si>
  <si>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</si>
  <si>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</si>
  <si>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</si>
  <si>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</si>
  <si>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</si>
  <si>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3. Задължения по лизингови договори</t>
  </si>
  <si>
    <t>1. "Моушън Артс" ООД</t>
  </si>
  <si>
    <t>2. "Дедракс" ООД</t>
  </si>
  <si>
    <t>3. "Ди Пи Ес България" ООД</t>
  </si>
  <si>
    <t>ОТЧЕТ ЗА ДОХОДИТЕ</t>
  </si>
  <si>
    <t>ОТЧЕТ ЗА ИЗМЕНЕНИЯТА В СОБСТВЕНИЯ СОБСТВЕНИЯ КАПИТАЛ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</si>
  <si>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</si>
  <si>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</si>
  <si>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</si>
  <si>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</si>
  <si>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Финансови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</si>
  <si>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</si>
  <si>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</si>
  <si>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</si>
  <si>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</si>
  <si>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</si>
  <si>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</si>
  <si>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</si>
  <si>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</si>
  <si>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</si>
  <si>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</si>
  <si>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</si>
  <si>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</si>
  <si>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</si>
  <si>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</si>
  <si>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</si>
  <si>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</si>
  <si>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</si>
  <si>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</si>
  <si>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</si>
  <si>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</si>
  <si>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Участия в дъщерни предприятия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</si>
  <si>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</si>
  <si>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</si>
  <si>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</si>
  <si>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</si>
  <si>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</si>
  <si>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</si>
  <si>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</si>
  <si>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</si>
  <si>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</si>
  <si>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</si>
  <si>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</si>
  <si>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</si>
  <si>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</si>
  <si>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</si>
  <si>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</si>
  <si>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</si>
  <si>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</si>
  <si>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</si>
  <si>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</si>
  <si>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</si>
  <si>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</si>
  <si>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</si>
  <si>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</si>
  <si>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</si>
  <si>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</si>
  <si>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</si>
  <si>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</si>
  <si>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</si>
  <si>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</si>
  <si>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</si>
  <si>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</si>
  <si>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</si>
  <si>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</si>
  <si>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</si>
  <si>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</si>
  <si>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</si>
  <si>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</si>
  <si>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</si>
  <si>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</si>
  <si>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</si>
  <si>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</si>
  <si>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Ценни книжа, държани за търгуване</t>
  </si>
  <si>
    <t>Пасиви по отсрочени данъци</t>
  </si>
  <si>
    <t xml:space="preserve"> - Изменения в активи и пасиви по отсрочени данъци</t>
  </si>
  <si>
    <t>4. "Нимисофт" ООД</t>
  </si>
  <si>
    <t>5. "Инстор Медия" ООД</t>
  </si>
  <si>
    <t>6. "Дигитал Принт" ЕООД</t>
  </si>
  <si>
    <t>Данъци за възстановяване</t>
  </si>
  <si>
    <t>Имоти и машини в процес на придобиване</t>
  </si>
  <si>
    <t>Общи резерви</t>
  </si>
  <si>
    <t>Имоти в процес на придобиване</t>
  </si>
  <si>
    <t>Задължения към свързани лица</t>
  </si>
  <si>
    <t>Вземания от свързани лица</t>
  </si>
  <si>
    <t>Задължения по получени аванси</t>
  </si>
  <si>
    <t>Вземания по платени аванси</t>
  </si>
  <si>
    <t>1. Вземания от свързани лица, в т.ч.:</t>
  </si>
  <si>
    <t>1. Вземания от свързани лица в т.ч.:</t>
  </si>
  <si>
    <t>1. Задължения към свързани лица, в т.ч. от:</t>
  </si>
  <si>
    <t>1. Задължения към свързани лица, в т.ч. за:</t>
  </si>
  <si>
    <t>3. Други нетекущи вземания в т.ч.:</t>
  </si>
  <si>
    <t>8. Други текущи вземания в т.ч.:</t>
  </si>
  <si>
    <t>7. Други нетекущи задължения</t>
  </si>
  <si>
    <t>10. Други текущи задължения</t>
  </si>
  <si>
    <t>- депозити членове на СД</t>
  </si>
  <si>
    <t>- корпоративен данък</t>
  </si>
  <si>
    <t>Парични потоци от емитиране на ценни книжа</t>
  </si>
  <si>
    <t>6. Пасиви по отсрочени данъци</t>
  </si>
  <si>
    <t xml:space="preserve">Платени и възстановени данъци върху печалбата </t>
  </si>
  <si>
    <t>7. "Хиитсет" ЕООД</t>
  </si>
  <si>
    <t>31.12.2008 г.</t>
  </si>
  <si>
    <t>01.01.2008 - 31.12.2008 г.</t>
  </si>
  <si>
    <t>към 31.12.2008 г.</t>
  </si>
  <si>
    <t>Резерв от последващи оценки</t>
  </si>
  <si>
    <t>Участия в асоциирани предприятия</t>
  </si>
  <si>
    <t xml:space="preserve">1. </t>
  </si>
  <si>
    <t>1. "Типо Принт" ЕООД</t>
  </si>
  <si>
    <t>Парични потоци, свързани с финансови активи и дялови участия</t>
  </si>
  <si>
    <t>Дата: 30.01.2009 г.</t>
  </si>
  <si>
    <t>Дата: 30.01.2009 г.          Съставител: ………………………</t>
  </si>
  <si>
    <r>
      <t>Дата: 30.01.2009 г.</t>
    </r>
    <r>
      <rPr>
        <b/>
        <sz val="10"/>
        <rFont val="Times New Roman Cyr"/>
        <family val="1"/>
      </rPr>
      <t xml:space="preserve">   </t>
    </r>
    <r>
      <rPr>
        <sz val="10"/>
        <rFont val="Times New Roman Cyr"/>
        <family val="1"/>
      </rPr>
      <t xml:space="preserve">         Съставител: ………………………</t>
    </r>
  </si>
  <si>
    <r>
      <t xml:space="preserve">Дата: 30.01.2009 г. </t>
    </r>
    <r>
      <rPr>
        <b/>
        <sz val="10"/>
        <rFont val="Times New Roman Cyr"/>
        <family val="1"/>
      </rPr>
      <t xml:space="preserve">  </t>
    </r>
    <r>
      <rPr>
        <sz val="10"/>
        <rFont val="Times New Roman Cyr"/>
        <family val="1"/>
      </rPr>
      <t xml:space="preserve">          Съставител: ………………………</t>
    </r>
  </si>
  <si>
    <t>Дата: 30.01.2009 г.   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</si>
</sst>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3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b/>
      <u val="single"/>
      <sz val="15"/>
      <name val="Times New Roman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73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29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2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1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1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1" fillId="6" borderId="13" xfId="0" applyFont="1" applyFill="1" applyBorder="1" applyAlignment="1" applyProtection="1">
      <alignment horizontal="left"/>
      <protection locked="0"/>
    </xf>
    <xf numFmtId="14" fontId="21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1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6" fillId="7" borderId="0" xfId="40" applyNumberFormat="1" applyFont="1" applyFill="1" applyBorder="1" applyAlignment="1" applyProtection="1">
      <alignment horizontal="center"/>
      <protection locked="0"/>
    </xf>
    <xf numFmtId="0" fontId="25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38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3" fillId="2" borderId="0" xfId="40" applyFont="1" applyFill="1" applyAlignment="1" applyProtection="1">
      <alignment horizontal="left" vertical="center"/>
      <protection hidden="1"/>
    </xf>
    <xf numFmtId="0" fontId="23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3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29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4" fillId="2" borderId="0" xfId="40" applyFont="1" applyFill="1" applyAlignment="1" applyProtection="1">
      <alignment horizontal="left" vertical="center"/>
      <protection hidden="1"/>
    </xf>
    <xf numFmtId="0" fontId="25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6" fillId="2" borderId="4" xfId="0" applyNumberFormat="1" applyFont="1" applyFill="1" applyBorder="1" applyAlignment="1" applyProtection="1">
      <alignment horizontal="center" vertical="center"/>
      <protection hidden="1"/>
    </xf>
    <xf numFmtId="0" fontId="2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29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0" fillId="2" borderId="4" xfId="47" applyFont="1" applyFill="1" applyBorder="1" applyAlignment="1">
      <alignment horizontal="left" vertical="center" wrapText="1"/>
      <protection/>
    </xf>
    <xf numFmtId="0" fontId="40" fillId="2" borderId="4" xfId="47" applyNumberFormat="1" applyFont="1" applyFill="1" applyBorder="1" applyAlignment="1" applyProtection="1">
      <alignment vertical="center"/>
      <protection locked="0"/>
    </xf>
    <xf numFmtId="0" fontId="40" fillId="3" borderId="0" xfId="47" applyFont="1" applyFill="1" applyAlignment="1">
      <alignment vertical="center"/>
      <protection/>
    </xf>
    <xf numFmtId="0" fontId="40" fillId="2" borderId="4" xfId="47" applyNumberFormat="1" applyFont="1" applyFill="1" applyBorder="1" applyAlignment="1" applyProtection="1">
      <alignment horizontal="right" vertical="center"/>
      <protection/>
    </xf>
    <xf numFmtId="0" fontId="40" fillId="2" borderId="4" xfId="47" applyNumberFormat="1" applyFont="1" applyFill="1" applyBorder="1" applyAlignment="1" applyProtection="1">
      <alignment vertical="center"/>
      <protection/>
    </xf>
    <xf numFmtId="0" fontId="40" fillId="2" borderId="4" xfId="47" applyNumberFormat="1" applyFont="1" applyFill="1" applyBorder="1" applyAlignment="1" applyProtection="1">
      <alignment horizontal="right" vertical="center"/>
      <protection locked="0"/>
    </xf>
    <xf numFmtId="0" fontId="40" fillId="3" borderId="0" xfId="47" applyFont="1" applyFill="1" applyBorder="1" applyAlignment="1">
      <alignment vertical="center"/>
      <protection/>
    </xf>
    <xf numFmtId="0" fontId="40" fillId="2" borderId="4" xfId="0" applyNumberFormat="1" applyFont="1" applyFill="1" applyBorder="1" applyAlignment="1" applyProtection="1">
      <alignment horizontal="right" vertical="center"/>
      <protection hidden="1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1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40" fillId="2" borderId="4" xfId="47" applyNumberFormat="1" applyFont="1" applyFill="1" applyBorder="1" applyAlignment="1">
      <alignment horizontal="left" vertical="center" wrapText="1"/>
      <protection/>
    </xf>
    <xf numFmtId="0" fontId="0" fillId="2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6" fillId="9" borderId="0" xfId="40" applyNumberFormat="1" applyFont="1" applyFill="1" applyBorder="1" applyAlignment="1" applyProtection="1">
      <alignment horizontal="center"/>
      <protection hidden="1"/>
    </xf>
    <xf numFmtId="0" fontId="37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5" fillId="8" borderId="4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0" fontId="41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6" fillId="2" borderId="5" xfId="0" applyNumberFormat="1" applyFont="1" applyFill="1" applyBorder="1" applyAlignment="1" applyProtection="1">
      <alignment horizontal="center" vertical="center"/>
      <protection hidden="1"/>
    </xf>
    <xf numFmtId="0" fontId="26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40" fillId="2" borderId="4" xfId="47" applyNumberFormat="1" applyFont="1" applyFill="1" applyBorder="1" applyAlignment="1">
      <alignment horizontal="left" vertical="center" wrapText="1"/>
      <protection/>
    </xf>
    <xf numFmtId="0" fontId="40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5" xfId="47" applyNumberFormat="1" applyFont="1" applyFill="1" applyBorder="1" applyAlignment="1">
      <alignment horizontal="center" vertical="center"/>
      <protection/>
    </xf>
    <xf numFmtId="0" fontId="1" fillId="2" borderId="8" xfId="47" applyNumberFormat="1" applyFont="1" applyFill="1" applyBorder="1" applyAlignment="1">
      <alignment horizontal="center" vertical="center"/>
      <protection/>
    </xf>
    <xf numFmtId="0" fontId="1" fillId="2" borderId="5" xfId="47" applyNumberFormat="1" applyFont="1" applyFill="1" applyBorder="1" applyAlignment="1" applyProtection="1">
      <alignment horizontal="right" vertical="center"/>
      <protection/>
    </xf>
    <xf numFmtId="0" fontId="1" fillId="2" borderId="8" xfId="47" applyNumberFormat="1" applyFont="1" applyFill="1" applyBorder="1" applyAlignment="1" applyProtection="1">
      <alignment horizontal="right" vertical="center"/>
      <protection/>
    </xf>
    <xf numFmtId="0" fontId="1" fillId="2" borderId="5" xfId="47" applyNumberFormat="1" applyFont="1" applyFill="1" applyBorder="1" applyAlignment="1" applyProtection="1">
      <alignment horizontal="center" vertical="center"/>
      <protection/>
    </xf>
    <xf numFmtId="0" fontId="1" fillId="2" borderId="8" xfId="47" applyNumberFormat="1" applyFont="1" applyFill="1" applyBorder="1" applyAlignment="1" applyProtection="1">
      <alignment horizontal="center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49" fontId="6" fillId="2" borderId="4" xfId="47" applyNumberFormat="1" applyFont="1" applyFill="1" applyBorder="1" applyAlignment="1">
      <alignment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49" fontId="28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29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28" fillId="4" borderId="4" xfId="47" applyNumberFormat="1" applyFont="1" applyFill="1" applyBorder="1" applyAlignment="1">
      <alignment vertical="center"/>
      <protection/>
    </xf>
    <xf numFmtId="49" fontId="29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3900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3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2" t="s">
        <v>190</v>
      </c>
      <c r="B1" s="353"/>
      <c r="E1" s="52">
        <v>0</v>
      </c>
    </row>
    <row r="2" spans="3:6" ht="9.75" customHeight="1" thickBot="1">
      <c r="C2" s="51">
        <v>1</v>
      </c>
      <c r="D2" s="52" t="s">
        <v>190</v>
      </c>
      <c r="F2" s="38" t="s">
        <v>273</v>
      </c>
    </row>
    <row r="3" spans="1:5" s="39" customFormat="1" ht="27.75" customHeight="1" thickBot="1">
      <c r="A3" s="43" t="s">
        <v>191</v>
      </c>
      <c r="B3" s="60" t="s">
        <v>291</v>
      </c>
      <c r="C3" s="51">
        <v>2</v>
      </c>
      <c r="D3" s="53" t="s">
        <v>122</v>
      </c>
      <c r="E3" s="53"/>
    </row>
    <row r="4" spans="1:5" s="39" customFormat="1" ht="12.75">
      <c r="A4" s="44" t="s">
        <v>192</v>
      </c>
      <c r="B4" s="45" t="s">
        <v>292</v>
      </c>
      <c r="C4" s="51">
        <v>3</v>
      </c>
      <c r="D4" s="53" t="s">
        <v>123</v>
      </c>
      <c r="E4" s="53"/>
    </row>
    <row r="5" spans="1:5" s="39" customFormat="1" ht="12.75">
      <c r="A5" s="46" t="s">
        <v>213</v>
      </c>
      <c r="B5" s="47" t="s">
        <v>293</v>
      </c>
      <c r="C5" s="51">
        <v>4</v>
      </c>
      <c r="D5" s="53" t="s">
        <v>124</v>
      </c>
      <c r="E5" s="53"/>
    </row>
    <row r="6" spans="1:5" s="39" customFormat="1" ht="12.75">
      <c r="A6" s="46" t="s">
        <v>193</v>
      </c>
      <c r="B6" s="47"/>
      <c r="C6" s="51">
        <v>5</v>
      </c>
      <c r="D6" s="53" t="s">
        <v>125</v>
      </c>
      <c r="E6" s="53"/>
    </row>
    <row r="7" spans="1:5" s="39" customFormat="1" ht="12.75">
      <c r="A7" s="46" t="s">
        <v>194</v>
      </c>
      <c r="B7" s="47"/>
      <c r="C7" s="51">
        <v>6</v>
      </c>
      <c r="D7" s="53" t="s">
        <v>126</v>
      </c>
      <c r="E7" s="53"/>
    </row>
    <row r="8" spans="1:5" s="39" customFormat="1" ht="12.75">
      <c r="A8" s="46" t="s">
        <v>195</v>
      </c>
      <c r="B8" s="47"/>
      <c r="C8" s="51">
        <v>7</v>
      </c>
      <c r="D8" s="53" t="s">
        <v>51</v>
      </c>
      <c r="E8" s="53"/>
    </row>
    <row r="9" spans="1:5" s="39" customFormat="1" ht="12.75">
      <c r="A9" s="46" t="s">
        <v>196</v>
      </c>
      <c r="B9" s="47"/>
      <c r="C9" s="51">
        <v>8</v>
      </c>
      <c r="D9" s="53" t="s">
        <v>52</v>
      </c>
      <c r="E9" s="53"/>
    </row>
    <row r="10" spans="1:5" s="39" customFormat="1" ht="12.75">
      <c r="A10" s="46" t="s">
        <v>197</v>
      </c>
      <c r="B10" s="47"/>
      <c r="C10" s="51">
        <v>9</v>
      </c>
      <c r="D10" s="53" t="s">
        <v>207</v>
      </c>
      <c r="E10" s="53"/>
    </row>
    <row r="11" spans="1:5" s="39" customFormat="1" ht="12.75">
      <c r="A11" s="46" t="s">
        <v>198</v>
      </c>
      <c r="B11" s="47"/>
      <c r="C11" s="51">
        <v>10</v>
      </c>
      <c r="D11" s="53" t="s">
        <v>208</v>
      </c>
      <c r="E11" s="53"/>
    </row>
    <row r="12" spans="1:5" s="39" customFormat="1" ht="12.75">
      <c r="A12" s="46" t="s">
        <v>199</v>
      </c>
      <c r="B12" s="48"/>
      <c r="C12" s="51">
        <v>11</v>
      </c>
      <c r="D12" s="53" t="s">
        <v>53</v>
      </c>
      <c r="E12" s="53"/>
    </row>
    <row r="13" spans="1:5" s="39" customFormat="1" ht="13.5" thickBot="1">
      <c r="A13" s="49" t="s">
        <v>200</v>
      </c>
      <c r="B13" s="50"/>
      <c r="C13" s="51">
        <v>12</v>
      </c>
      <c r="D13" s="53" t="s">
        <v>54</v>
      </c>
      <c r="E13" s="53"/>
    </row>
    <row r="14" spans="1:4" ht="12.75">
      <c r="A14" s="40"/>
      <c r="B14" s="40"/>
      <c r="C14" s="51">
        <v>13</v>
      </c>
      <c r="D14" s="52" t="s">
        <v>55</v>
      </c>
    </row>
    <row r="15" spans="1:2" ht="12.75">
      <c r="A15" s="59"/>
      <c r="B15" s="56"/>
    </row>
    <row r="16" spans="1:10" ht="69" customHeight="1">
      <c r="A16" s="356" t="s">
        <v>277</v>
      </c>
      <c r="B16" s="356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54" t="s">
        <v>276</v>
      </c>
      <c r="B18" s="354"/>
      <c r="C18" s="54"/>
      <c r="D18" s="54"/>
      <c r="E18" s="54"/>
    </row>
    <row r="19" spans="1:5" ht="12" customHeight="1">
      <c r="A19" s="355" t="s">
        <v>274</v>
      </c>
      <c r="B19" s="355"/>
      <c r="C19" s="55"/>
      <c r="D19" s="55"/>
      <c r="E19" s="55"/>
    </row>
    <row r="20" spans="1:5" ht="14.25" customHeight="1">
      <c r="A20" s="355" t="s">
        <v>275</v>
      </c>
      <c r="B20" s="355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5"/>
  <sheetViews>
    <sheetView zoomScale="120" zoomScaleNormal="120" workbookViewId="0" topLeftCell="A1">
      <pane ySplit="8" topLeftCell="BM39" activePane="bottomLeft" state="frozen"/>
      <selection pane="topLeft" activeCell="A22" sqref="A22:B22"/>
      <selection pane="bottomLeft" activeCell="A65" sqref="A65"/>
    </sheetView>
  </sheetViews>
  <sheetFormatPr defaultColWidth="9.140625" defaultRowHeight="12.75"/>
  <cols>
    <col min="1" max="1" width="3.8515625" style="269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0" customWidth="1"/>
    <col min="6" max="6" width="3.00390625" style="171" bestFit="1" customWidth="1"/>
    <col min="7" max="7" width="35.140625" style="257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68" t="s">
        <v>47</v>
      </c>
      <c r="B1" s="368"/>
      <c r="C1" s="368"/>
      <c r="D1" s="368"/>
      <c r="E1" s="368"/>
      <c r="F1" s="368"/>
      <c r="G1" s="368"/>
      <c r="H1" s="368"/>
      <c r="I1" s="368"/>
      <c r="K1" s="254"/>
      <c r="L1" s="255"/>
    </row>
    <row r="2" spans="1:9" ht="12.75">
      <c r="A2" s="140" t="s">
        <v>88</v>
      </c>
      <c r="B2" s="67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89</v>
      </c>
      <c r="B3" s="143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90</v>
      </c>
      <c r="B4" s="69" t="s">
        <v>396</v>
      </c>
      <c r="C4" s="69"/>
      <c r="D4" s="69"/>
      <c r="E4" s="69"/>
      <c r="F4" s="69"/>
      <c r="G4" s="69"/>
      <c r="H4" s="69"/>
      <c r="I4" s="69"/>
    </row>
    <row r="5" spans="1:9" ht="12.75">
      <c r="A5" s="165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363" t="s">
        <v>315</v>
      </c>
      <c r="B6" s="363"/>
      <c r="C6" s="364"/>
      <c r="D6" s="364"/>
      <c r="E6" s="1"/>
      <c r="F6" s="363" t="s">
        <v>318</v>
      </c>
      <c r="G6" s="363"/>
      <c r="H6" s="364"/>
      <c r="I6" s="364"/>
    </row>
    <row r="7" spans="1:9" s="257" customFormat="1" ht="12.75">
      <c r="A7" s="365" t="s">
        <v>87</v>
      </c>
      <c r="B7" s="366"/>
      <c r="C7" s="3" t="s">
        <v>91</v>
      </c>
      <c r="D7" s="34" t="s">
        <v>48</v>
      </c>
      <c r="E7" s="4"/>
      <c r="F7" s="365" t="s">
        <v>87</v>
      </c>
      <c r="G7" s="366"/>
      <c r="H7" s="3" t="s">
        <v>91</v>
      </c>
      <c r="I7" s="34" t="s">
        <v>48</v>
      </c>
    </row>
    <row r="8" spans="1:13" s="257" customFormat="1" ht="25.5">
      <c r="A8" s="365"/>
      <c r="B8" s="365"/>
      <c r="C8" s="5" t="s">
        <v>92</v>
      </c>
      <c r="D8" s="5" t="s">
        <v>93</v>
      </c>
      <c r="E8" s="4"/>
      <c r="F8" s="365"/>
      <c r="G8" s="365"/>
      <c r="H8" s="5" t="s">
        <v>92</v>
      </c>
      <c r="I8" s="5" t="s">
        <v>93</v>
      </c>
      <c r="K8" s="258"/>
      <c r="L8" s="258"/>
      <c r="M8" s="258"/>
    </row>
    <row r="9" spans="1:13" ht="12.75">
      <c r="A9" s="214" t="s">
        <v>94</v>
      </c>
      <c r="B9" s="259" t="s">
        <v>302</v>
      </c>
      <c r="C9" s="214"/>
      <c r="D9" s="214"/>
      <c r="E9" s="248"/>
      <c r="F9" s="363" t="s">
        <v>319</v>
      </c>
      <c r="G9" s="363"/>
      <c r="H9" s="363"/>
      <c r="I9" s="363"/>
      <c r="K9" s="258"/>
      <c r="L9" s="258"/>
      <c r="M9" s="258"/>
    </row>
    <row r="10" spans="1:9" ht="13.5">
      <c r="A10" s="260" t="s">
        <v>96</v>
      </c>
      <c r="B10" s="261" t="s">
        <v>303</v>
      </c>
      <c r="C10" s="260"/>
      <c r="D10" s="260"/>
      <c r="E10" s="262"/>
      <c r="F10" s="214" t="s">
        <v>94</v>
      </c>
      <c r="G10" s="259" t="s">
        <v>95</v>
      </c>
      <c r="H10" s="215"/>
      <c r="I10" s="215"/>
    </row>
    <row r="11" spans="1:13" ht="13.5">
      <c r="A11" s="225">
        <v>1</v>
      </c>
      <c r="B11" s="36" t="s">
        <v>98</v>
      </c>
      <c r="C11" s="215">
        <v>10750</v>
      </c>
      <c r="D11" s="215">
        <v>2245</v>
      </c>
      <c r="E11" s="237"/>
      <c r="F11" s="260" t="s">
        <v>96</v>
      </c>
      <c r="G11" s="261" t="s">
        <v>97</v>
      </c>
      <c r="H11" s="260"/>
      <c r="I11" s="260"/>
      <c r="K11" s="258"/>
      <c r="L11" s="258"/>
      <c r="M11" s="258"/>
    </row>
    <row r="12" spans="1:13" ht="12.75">
      <c r="A12" s="225">
        <v>2</v>
      </c>
      <c r="B12" s="36" t="s">
        <v>101</v>
      </c>
      <c r="C12" s="263">
        <v>11524</v>
      </c>
      <c r="D12" s="263">
        <v>11026</v>
      </c>
      <c r="E12" s="237"/>
      <c r="F12" s="225">
        <v>1</v>
      </c>
      <c r="G12" s="36" t="s">
        <v>99</v>
      </c>
      <c r="H12" s="215">
        <v>15000</v>
      </c>
      <c r="I12" s="215">
        <v>7500</v>
      </c>
      <c r="K12" s="258"/>
      <c r="L12" s="258"/>
      <c r="M12" s="258"/>
    </row>
    <row r="13" spans="1:13" ht="13.5">
      <c r="A13" s="225">
        <v>3</v>
      </c>
      <c r="B13" s="36" t="s">
        <v>280</v>
      </c>
      <c r="C13" s="215">
        <v>102</v>
      </c>
      <c r="D13" s="215">
        <v>108</v>
      </c>
      <c r="E13" s="237"/>
      <c r="F13" s="358" t="s">
        <v>102</v>
      </c>
      <c r="G13" s="358"/>
      <c r="H13" s="233">
        <f>SUM(H11:H12)</f>
        <v>15000</v>
      </c>
      <c r="I13" s="233">
        <f>SUM(I11:I12)</f>
        <v>7500</v>
      </c>
      <c r="K13" s="258"/>
      <c r="L13" s="258"/>
      <c r="M13" s="258"/>
    </row>
    <row r="14" spans="1:9" ht="13.5">
      <c r="A14" s="225">
        <v>4</v>
      </c>
      <c r="B14" s="36" t="s">
        <v>103</v>
      </c>
      <c r="C14" s="263">
        <v>452</v>
      </c>
      <c r="D14" s="263">
        <v>423</v>
      </c>
      <c r="E14" s="237"/>
      <c r="F14" s="260" t="s">
        <v>104</v>
      </c>
      <c r="G14" s="261" t="s">
        <v>105</v>
      </c>
      <c r="H14" s="260"/>
      <c r="I14" s="260"/>
    </row>
    <row r="15" spans="1:9" ht="12.75">
      <c r="A15" s="225">
        <v>5</v>
      </c>
      <c r="B15" s="36" t="s">
        <v>281</v>
      </c>
      <c r="C15" s="215">
        <v>440</v>
      </c>
      <c r="D15" s="215">
        <v>286</v>
      </c>
      <c r="E15" s="237"/>
      <c r="F15" s="225">
        <v>1</v>
      </c>
      <c r="G15" s="36" t="s">
        <v>106</v>
      </c>
      <c r="H15" s="215"/>
      <c r="I15" s="215">
        <v>9616</v>
      </c>
    </row>
    <row r="16" spans="1:9" ht="12.75">
      <c r="A16" s="225">
        <v>6</v>
      </c>
      <c r="B16" s="36" t="s">
        <v>377</v>
      </c>
      <c r="C16" s="215">
        <v>727</v>
      </c>
      <c r="D16" s="215">
        <v>437</v>
      </c>
      <c r="E16" s="237"/>
      <c r="F16" s="225">
        <v>1</v>
      </c>
      <c r="G16" s="36" t="s">
        <v>399</v>
      </c>
      <c r="H16" s="215">
        <v>8310</v>
      </c>
      <c r="I16" s="215"/>
    </row>
    <row r="17" spans="1:9" ht="13.5">
      <c r="A17" s="358" t="s">
        <v>102</v>
      </c>
      <c r="B17" s="358"/>
      <c r="C17" s="233">
        <f>SUM(C10:C16)</f>
        <v>23995</v>
      </c>
      <c r="D17" s="233">
        <f>SUM(D10:D16)</f>
        <v>14525</v>
      </c>
      <c r="E17" s="237"/>
      <c r="F17" s="225">
        <v>2</v>
      </c>
      <c r="G17" s="36" t="s">
        <v>376</v>
      </c>
      <c r="H17" s="215">
        <v>1825</v>
      </c>
      <c r="I17" s="215">
        <v>99</v>
      </c>
    </row>
    <row r="18" spans="1:9" ht="13.5">
      <c r="A18" s="260" t="s">
        <v>104</v>
      </c>
      <c r="B18" s="261" t="s">
        <v>304</v>
      </c>
      <c r="C18" s="215"/>
      <c r="D18" s="215"/>
      <c r="E18" s="237"/>
      <c r="F18" s="358" t="s">
        <v>109</v>
      </c>
      <c r="G18" s="358"/>
      <c r="H18" s="233">
        <f>SUM(H15:H17)</f>
        <v>10135</v>
      </c>
      <c r="I18" s="233">
        <f>SUM(I15:I17)</f>
        <v>9715</v>
      </c>
    </row>
    <row r="19" spans="1:9" ht="13.5">
      <c r="A19" s="225">
        <v>1</v>
      </c>
      <c r="B19" s="36" t="s">
        <v>107</v>
      </c>
      <c r="C19" s="215">
        <v>570</v>
      </c>
      <c r="D19" s="215">
        <v>653</v>
      </c>
      <c r="E19" s="262"/>
      <c r="F19" s="260" t="s">
        <v>110</v>
      </c>
      <c r="G19" s="261" t="s">
        <v>78</v>
      </c>
      <c r="H19" s="214"/>
      <c r="I19" s="214"/>
    </row>
    <row r="20" spans="1:9" ht="12.75">
      <c r="A20" s="225">
        <v>2</v>
      </c>
      <c r="B20" s="36" t="s">
        <v>108</v>
      </c>
      <c r="C20" s="215">
        <v>1148</v>
      </c>
      <c r="D20" s="215">
        <v>1334</v>
      </c>
      <c r="E20" s="237"/>
      <c r="F20" s="225">
        <v>1</v>
      </c>
      <c r="G20" s="36" t="s">
        <v>111</v>
      </c>
      <c r="H20" s="264">
        <f>H21+H22</f>
        <v>4431</v>
      </c>
      <c r="I20" s="264">
        <f>I21+I22</f>
        <v>-305</v>
      </c>
    </row>
    <row r="21" spans="1:9" ht="12.75">
      <c r="A21" s="225">
        <v>3</v>
      </c>
      <c r="B21" s="36" t="s">
        <v>313</v>
      </c>
      <c r="C21" s="215">
        <v>2736</v>
      </c>
      <c r="D21" s="215">
        <v>2173</v>
      </c>
      <c r="E21" s="237"/>
      <c r="F21" s="225"/>
      <c r="G21" s="36" t="s">
        <v>185</v>
      </c>
      <c r="H21" s="215">
        <v>4736</v>
      </c>
      <c r="I21" s="215"/>
    </row>
    <row r="22" spans="1:9" ht="13.5">
      <c r="A22" s="358" t="s">
        <v>109</v>
      </c>
      <c r="B22" s="358"/>
      <c r="C22" s="233">
        <f>SUM(C18:C21)</f>
        <v>4454</v>
      </c>
      <c r="D22" s="233">
        <f>SUM(D18:D21)</f>
        <v>4160</v>
      </c>
      <c r="E22" s="237"/>
      <c r="F22" s="225"/>
      <c r="G22" s="36" t="s">
        <v>186</v>
      </c>
      <c r="H22" s="215">
        <v>-305</v>
      </c>
      <c r="I22" s="215">
        <v>-305</v>
      </c>
    </row>
    <row r="23" spans="1:9" ht="13.5">
      <c r="A23" s="260" t="s">
        <v>110</v>
      </c>
      <c r="B23" s="261" t="s">
        <v>322</v>
      </c>
      <c r="C23" s="260"/>
      <c r="D23" s="260"/>
      <c r="E23" s="237"/>
      <c r="F23" s="225">
        <v>2</v>
      </c>
      <c r="G23" s="36" t="s">
        <v>112</v>
      </c>
      <c r="H23" s="215">
        <v>1824</v>
      </c>
      <c r="I23" s="215">
        <v>4677</v>
      </c>
    </row>
    <row r="24" spans="1:9" ht="13.5">
      <c r="A24" s="225">
        <v>1</v>
      </c>
      <c r="B24" s="36" t="s">
        <v>326</v>
      </c>
      <c r="C24" s="263">
        <v>55</v>
      </c>
      <c r="D24" s="263">
        <v>36</v>
      </c>
      <c r="E24" s="237"/>
      <c r="F24" s="358" t="s">
        <v>113</v>
      </c>
      <c r="G24" s="358"/>
      <c r="H24" s="233">
        <f>H19+H20+H23</f>
        <v>6255</v>
      </c>
      <c r="I24" s="233">
        <f>I19+I20+I23</f>
        <v>4372</v>
      </c>
    </row>
    <row r="25" spans="1:9" ht="13.5">
      <c r="A25" s="225">
        <v>2</v>
      </c>
      <c r="B25" s="36" t="s">
        <v>400</v>
      </c>
      <c r="C25" s="263">
        <v>370</v>
      </c>
      <c r="D25" s="263"/>
      <c r="E25" s="262"/>
      <c r="F25" s="338" t="s">
        <v>115</v>
      </c>
      <c r="G25" s="338"/>
      <c r="H25" s="244">
        <f>H24+H18+H13</f>
        <v>31390</v>
      </c>
      <c r="I25" s="244">
        <f>I24+I18+I13</f>
        <v>21587</v>
      </c>
    </row>
    <row r="26" spans="1:9" ht="13.5">
      <c r="A26" s="358" t="s">
        <v>113</v>
      </c>
      <c r="B26" s="358"/>
      <c r="C26" s="233">
        <f>SUM(C24:C25)</f>
        <v>425</v>
      </c>
      <c r="D26" s="233">
        <f>SUM(D24:D25)</f>
        <v>36</v>
      </c>
      <c r="E26" s="262"/>
      <c r="F26" s="278"/>
      <c r="G26" s="276"/>
      <c r="H26" s="276"/>
      <c r="I26" s="277"/>
    </row>
    <row r="27" spans="1:9" ht="13.5">
      <c r="A27" s="260" t="s">
        <v>127</v>
      </c>
      <c r="B27" s="261" t="s">
        <v>324</v>
      </c>
      <c r="C27" s="263"/>
      <c r="D27" s="263"/>
      <c r="E27" s="237"/>
      <c r="F27" s="284"/>
      <c r="G27" s="282"/>
      <c r="H27" s="282"/>
      <c r="I27" s="283"/>
    </row>
    <row r="28" spans="1:9" ht="12.75">
      <c r="A28" s="225">
        <v>1</v>
      </c>
      <c r="B28" s="36" t="s">
        <v>379</v>
      </c>
      <c r="C28" s="215">
        <v>5220</v>
      </c>
      <c r="D28" s="215">
        <v>348</v>
      </c>
      <c r="E28" s="237"/>
      <c r="F28" s="363" t="s">
        <v>316</v>
      </c>
      <c r="G28" s="363"/>
      <c r="H28" s="364"/>
      <c r="I28" s="364"/>
    </row>
    <row r="29" spans="1:9" ht="12.75">
      <c r="A29" s="225">
        <v>2</v>
      </c>
      <c r="B29" s="36" t="s">
        <v>325</v>
      </c>
      <c r="C29" s="215">
        <v>325</v>
      </c>
      <c r="D29" s="215">
        <v>145</v>
      </c>
      <c r="E29" s="237"/>
      <c r="F29" s="301" t="s">
        <v>117</v>
      </c>
      <c r="G29" s="302" t="s">
        <v>309</v>
      </c>
      <c r="H29" s="215"/>
      <c r="I29" s="215"/>
    </row>
    <row r="30" spans="1:9" ht="13.5">
      <c r="A30" s="358" t="s">
        <v>132</v>
      </c>
      <c r="B30" s="358"/>
      <c r="C30" s="233">
        <f>SUM(C28:C29)</f>
        <v>5545</v>
      </c>
      <c r="D30" s="233">
        <f>SUM(D28:D29)</f>
        <v>493</v>
      </c>
      <c r="E30" s="237"/>
      <c r="F30" s="260" t="s">
        <v>96</v>
      </c>
      <c r="G30" s="261" t="s">
        <v>310</v>
      </c>
      <c r="H30" s="260"/>
      <c r="I30" s="260"/>
    </row>
    <row r="31" spans="1:9" ht="13.5">
      <c r="A31" s="260" t="s">
        <v>133</v>
      </c>
      <c r="B31" s="261" t="s">
        <v>306</v>
      </c>
      <c r="C31" s="260"/>
      <c r="D31" s="260"/>
      <c r="E31" s="237"/>
      <c r="F31" s="225">
        <v>1</v>
      </c>
      <c r="G31" s="36" t="s">
        <v>121</v>
      </c>
      <c r="H31" s="215">
        <v>1472</v>
      </c>
      <c r="I31" s="215">
        <v>72</v>
      </c>
    </row>
    <row r="32" spans="1:9" ht="13.5">
      <c r="A32" s="358" t="s">
        <v>323</v>
      </c>
      <c r="B32" s="358"/>
      <c r="C32" s="233">
        <f>SUM(C31:C31)</f>
        <v>0</v>
      </c>
      <c r="D32" s="233">
        <f>SUM(D31:D31)</f>
        <v>0</v>
      </c>
      <c r="E32" s="237"/>
      <c r="F32" s="225">
        <v>2</v>
      </c>
      <c r="G32" s="36" t="s">
        <v>294</v>
      </c>
      <c r="H32" s="215">
        <v>7083</v>
      </c>
      <c r="I32" s="215">
        <v>8154</v>
      </c>
    </row>
    <row r="33" spans="1:9" ht="12.75">
      <c r="A33" s="362" t="s">
        <v>115</v>
      </c>
      <c r="B33" s="362"/>
      <c r="C33" s="242">
        <f>SUM(C32,C30,C26,C22,C17)</f>
        <v>34419</v>
      </c>
      <c r="D33" s="242">
        <f>SUM(D32,D30,D26,D22,D17)</f>
        <v>19214</v>
      </c>
      <c r="E33" s="237"/>
      <c r="F33" s="225">
        <v>3</v>
      </c>
      <c r="G33" s="36" t="s">
        <v>378</v>
      </c>
      <c r="H33" s="215">
        <v>18</v>
      </c>
      <c r="I33" s="215">
        <v>18</v>
      </c>
    </row>
    <row r="34" spans="1:9" ht="13.5">
      <c r="A34" s="259" t="s">
        <v>117</v>
      </c>
      <c r="B34" s="259" t="s">
        <v>307</v>
      </c>
      <c r="C34" s="215"/>
      <c r="D34" s="215"/>
      <c r="E34" s="237"/>
      <c r="F34" s="358" t="s">
        <v>102</v>
      </c>
      <c r="G34" s="358"/>
      <c r="H34" s="233">
        <f>SUM(H31:H33)</f>
        <v>8573</v>
      </c>
      <c r="I34" s="233">
        <f>SUM(I31:I33)</f>
        <v>8244</v>
      </c>
    </row>
    <row r="35" spans="1:9" ht="12.75" customHeight="1">
      <c r="A35" s="260" t="s">
        <v>96</v>
      </c>
      <c r="B35" s="261" t="s">
        <v>135</v>
      </c>
      <c r="C35" s="215"/>
      <c r="D35" s="215"/>
      <c r="E35" s="237"/>
      <c r="F35" s="260" t="s">
        <v>104</v>
      </c>
      <c r="G35" s="261" t="s">
        <v>369</v>
      </c>
      <c r="H35" s="260">
        <v>504</v>
      </c>
      <c r="I35" s="260">
        <v>436</v>
      </c>
    </row>
    <row r="36" spans="1:9" ht="13.5">
      <c r="A36" s="225">
        <v>1</v>
      </c>
      <c r="B36" s="36" t="s">
        <v>136</v>
      </c>
      <c r="C36" s="215">
        <v>1563</v>
      </c>
      <c r="D36" s="215">
        <v>87</v>
      </c>
      <c r="E36" s="237"/>
      <c r="F36" s="358" t="s">
        <v>109</v>
      </c>
      <c r="G36" s="358"/>
      <c r="H36" s="233">
        <f>SUM(H35)</f>
        <v>504</v>
      </c>
      <c r="I36" s="233">
        <f>SUM(I35)</f>
        <v>436</v>
      </c>
    </row>
    <row r="37" spans="1:9" ht="12.75">
      <c r="A37" s="225">
        <v>2</v>
      </c>
      <c r="B37" s="36" t="s">
        <v>62</v>
      </c>
      <c r="C37" s="215">
        <v>197</v>
      </c>
      <c r="D37" s="215">
        <v>133</v>
      </c>
      <c r="E37" s="237"/>
      <c r="F37" s="362" t="s">
        <v>128</v>
      </c>
      <c r="G37" s="362"/>
      <c r="H37" s="242">
        <f>SUM(H36,H34)</f>
        <v>9077</v>
      </c>
      <c r="I37" s="242">
        <f>SUM(I36,I34)</f>
        <v>8680</v>
      </c>
    </row>
    <row r="38" spans="1:9" ht="13.5">
      <c r="A38" s="358" t="s">
        <v>102</v>
      </c>
      <c r="B38" s="358"/>
      <c r="C38" s="233">
        <f>SUM(C36:C37)</f>
        <v>1760</v>
      </c>
      <c r="D38" s="233">
        <f>SUM(D36:D37)</f>
        <v>220</v>
      </c>
      <c r="E38" s="237"/>
      <c r="F38" s="214" t="s">
        <v>130</v>
      </c>
      <c r="G38" s="259" t="s">
        <v>311</v>
      </c>
      <c r="H38" s="215"/>
      <c r="I38" s="215"/>
    </row>
    <row r="39" spans="1:9" ht="12.75" customHeight="1">
      <c r="A39" s="260" t="s">
        <v>104</v>
      </c>
      <c r="B39" s="261" t="s">
        <v>308</v>
      </c>
      <c r="C39" s="265"/>
      <c r="D39" s="265"/>
      <c r="E39" s="237"/>
      <c r="F39" s="260" t="s">
        <v>96</v>
      </c>
      <c r="G39" s="261" t="s">
        <v>312</v>
      </c>
      <c r="H39" s="214"/>
      <c r="I39" s="214"/>
    </row>
    <row r="40" spans="1:9" ht="12.75" customHeight="1">
      <c r="A40" s="225">
        <v>1</v>
      </c>
      <c r="B40" s="36" t="s">
        <v>379</v>
      </c>
      <c r="C40" s="215">
        <f>1850+206</f>
        <v>2056</v>
      </c>
      <c r="D40" s="215">
        <v>1746</v>
      </c>
      <c r="E40" s="262"/>
      <c r="F40" s="225">
        <v>1</v>
      </c>
      <c r="G40" s="36" t="s">
        <v>378</v>
      </c>
      <c r="H40" s="215">
        <v>482</v>
      </c>
      <c r="I40" s="215">
        <v>351</v>
      </c>
    </row>
    <row r="41" spans="1:9" ht="13.5">
      <c r="A41" s="225">
        <v>2</v>
      </c>
      <c r="B41" s="36" t="s">
        <v>325</v>
      </c>
      <c r="C41" s="215">
        <v>300</v>
      </c>
      <c r="D41" s="215">
        <v>1000</v>
      </c>
      <c r="E41" s="262"/>
      <c r="F41" s="225">
        <v>2</v>
      </c>
      <c r="G41" s="36" t="s">
        <v>329</v>
      </c>
      <c r="H41" s="215"/>
      <c r="I41" s="215"/>
    </row>
    <row r="42" spans="1:9" ht="13.5">
      <c r="A42" s="225">
        <v>3</v>
      </c>
      <c r="B42" s="36" t="s">
        <v>141</v>
      </c>
      <c r="C42" s="215">
        <v>1652</v>
      </c>
      <c r="D42" s="215">
        <v>4537</v>
      </c>
      <c r="E42" s="262"/>
      <c r="F42" s="225">
        <v>3</v>
      </c>
      <c r="G42" s="36" t="s">
        <v>121</v>
      </c>
      <c r="H42" s="215">
        <v>2013</v>
      </c>
      <c r="I42" s="215">
        <v>121</v>
      </c>
    </row>
    <row r="43" spans="1:9" ht="12.75">
      <c r="A43" s="225">
        <v>4</v>
      </c>
      <c r="B43" s="36" t="s">
        <v>381</v>
      </c>
      <c r="C43" s="215">
        <v>395</v>
      </c>
      <c r="D43" s="215">
        <v>609</v>
      </c>
      <c r="E43" s="237"/>
      <c r="F43" s="225">
        <v>4</v>
      </c>
      <c r="G43" s="36" t="s">
        <v>134</v>
      </c>
      <c r="H43" s="215">
        <v>1389</v>
      </c>
      <c r="I43" s="215">
        <v>890</v>
      </c>
    </row>
    <row r="44" spans="1:9" ht="12.75">
      <c r="A44" s="225">
        <v>5</v>
      </c>
      <c r="B44" s="36" t="s">
        <v>374</v>
      </c>
      <c r="C44" s="215">
        <v>294</v>
      </c>
      <c r="D44" s="215"/>
      <c r="E44" s="237"/>
      <c r="F44" s="225">
        <v>5</v>
      </c>
      <c r="G44" s="36" t="s">
        <v>380</v>
      </c>
      <c r="H44" s="215">
        <v>58</v>
      </c>
      <c r="I44" s="215">
        <v>35</v>
      </c>
    </row>
    <row r="45" spans="1:9" ht="13.5">
      <c r="A45" s="225">
        <v>6</v>
      </c>
      <c r="B45" s="36" t="s">
        <v>314</v>
      </c>
      <c r="C45" s="215">
        <v>100</v>
      </c>
      <c r="D45" s="215">
        <v>41</v>
      </c>
      <c r="E45" s="262"/>
      <c r="F45" s="225">
        <v>6</v>
      </c>
      <c r="G45" s="36" t="s">
        <v>294</v>
      </c>
      <c r="H45" s="215">
        <v>2090</v>
      </c>
      <c r="I45" s="215">
        <v>1507</v>
      </c>
    </row>
    <row r="46" spans="1:9" ht="12" customHeight="1">
      <c r="A46" s="358" t="s">
        <v>109</v>
      </c>
      <c r="B46" s="358"/>
      <c r="C46" s="233">
        <f>SUM(C39:C45)</f>
        <v>4797</v>
      </c>
      <c r="D46" s="233">
        <f>SUM(D39:D45)</f>
        <v>7933</v>
      </c>
      <c r="E46" s="262"/>
      <c r="F46" s="225">
        <v>7</v>
      </c>
      <c r="G46" s="36" t="s">
        <v>137</v>
      </c>
      <c r="H46" s="215">
        <v>10</v>
      </c>
      <c r="I46" s="215"/>
    </row>
    <row r="47" spans="1:9" ht="25.5">
      <c r="A47" s="260" t="s">
        <v>110</v>
      </c>
      <c r="B47" s="261" t="s">
        <v>305</v>
      </c>
      <c r="C47" s="215"/>
      <c r="D47" s="215"/>
      <c r="E47" s="237"/>
      <c r="F47" s="225">
        <v>8</v>
      </c>
      <c r="G47" s="36" t="s">
        <v>138</v>
      </c>
      <c r="H47" s="215">
        <v>18</v>
      </c>
      <c r="I47" s="215">
        <v>15</v>
      </c>
    </row>
    <row r="48" spans="1:9" ht="12.75">
      <c r="A48" s="225">
        <v>1</v>
      </c>
      <c r="B48" s="36" t="s">
        <v>368</v>
      </c>
      <c r="C48" s="263">
        <v>4171</v>
      </c>
      <c r="D48" s="263">
        <v>11</v>
      </c>
      <c r="E48" s="237"/>
      <c r="F48" s="225">
        <v>9</v>
      </c>
      <c r="G48" s="36" t="s">
        <v>139</v>
      </c>
      <c r="H48" s="215">
        <v>19</v>
      </c>
      <c r="I48" s="215">
        <v>439</v>
      </c>
    </row>
    <row r="49" spans="1:9" ht="13.5">
      <c r="A49" s="358" t="s">
        <v>113</v>
      </c>
      <c r="B49" s="358"/>
      <c r="C49" s="233">
        <f>SUM(C48)</f>
        <v>4171</v>
      </c>
      <c r="D49" s="233">
        <f>SUM(D48)</f>
        <v>11</v>
      </c>
      <c r="E49" s="237"/>
      <c r="F49" s="225">
        <v>10</v>
      </c>
      <c r="G49" s="36" t="s">
        <v>320</v>
      </c>
      <c r="H49" s="215">
        <v>5</v>
      </c>
      <c r="I49" s="215"/>
    </row>
    <row r="50" spans="1:9" ht="13.5">
      <c r="A50" s="260" t="s">
        <v>127</v>
      </c>
      <c r="B50" s="261" t="s">
        <v>142</v>
      </c>
      <c r="C50" s="215"/>
      <c r="D50" s="215"/>
      <c r="E50" s="237"/>
      <c r="F50" s="358" t="s">
        <v>102</v>
      </c>
      <c r="G50" s="358"/>
      <c r="H50" s="233">
        <f>SUM(H40:H49)</f>
        <v>6084</v>
      </c>
      <c r="I50" s="233">
        <f>SUM(I40:I49)</f>
        <v>3358</v>
      </c>
    </row>
    <row r="51" spans="1:9" ht="12.75">
      <c r="A51" s="225">
        <v>1</v>
      </c>
      <c r="B51" s="36" t="s">
        <v>143</v>
      </c>
      <c r="C51" s="263">
        <v>1178</v>
      </c>
      <c r="D51" s="263">
        <v>3841</v>
      </c>
      <c r="E51" s="237"/>
      <c r="F51" s="362" t="s">
        <v>140</v>
      </c>
      <c r="G51" s="362"/>
      <c r="H51" s="242">
        <f>H50</f>
        <v>6084</v>
      </c>
      <c r="I51" s="242">
        <f>I50</f>
        <v>3358</v>
      </c>
    </row>
    <row r="52" spans="1:9" ht="12.75">
      <c r="A52" s="225">
        <v>2</v>
      </c>
      <c r="B52" s="36" t="s">
        <v>290</v>
      </c>
      <c r="C52" s="215">
        <v>226</v>
      </c>
      <c r="D52" s="215">
        <v>2406</v>
      </c>
      <c r="E52" s="237"/>
      <c r="F52" s="278"/>
      <c r="G52" s="276"/>
      <c r="H52" s="276"/>
      <c r="I52" s="277"/>
    </row>
    <row r="53" spans="1:9" ht="13.5">
      <c r="A53" s="358" t="s">
        <v>132</v>
      </c>
      <c r="B53" s="358"/>
      <c r="C53" s="233">
        <f>SUM(C50:C52)</f>
        <v>1404</v>
      </c>
      <c r="D53" s="233">
        <f>SUM(D50:D52)</f>
        <v>6247</v>
      </c>
      <c r="E53" s="237"/>
      <c r="F53" s="284"/>
      <c r="G53" s="282"/>
      <c r="H53" s="282"/>
      <c r="I53" s="283"/>
    </row>
    <row r="54" spans="1:9" ht="12.75">
      <c r="A54" s="362" t="s">
        <v>128</v>
      </c>
      <c r="B54" s="362"/>
      <c r="C54" s="242">
        <f>C53+C49+C46+C38</f>
        <v>12132</v>
      </c>
      <c r="D54" s="242">
        <f>D53+D49+D46+D38</f>
        <v>14411</v>
      </c>
      <c r="E54" s="237"/>
      <c r="F54" s="279"/>
      <c r="G54" s="280"/>
      <c r="H54" s="280"/>
      <c r="I54" s="281"/>
    </row>
    <row r="55" spans="1:9" ht="12.75">
      <c r="A55" s="359" t="s">
        <v>317</v>
      </c>
      <c r="B55" s="359"/>
      <c r="C55" s="251">
        <f>C54+C33</f>
        <v>46551</v>
      </c>
      <c r="D55" s="251">
        <f>D54+D33</f>
        <v>33625</v>
      </c>
      <c r="E55" s="237"/>
      <c r="F55" s="360" t="s">
        <v>321</v>
      </c>
      <c r="G55" s="361"/>
      <c r="H55" s="266">
        <f>H51+H37+H25</f>
        <v>46551</v>
      </c>
      <c r="I55" s="266">
        <f>I51+I37+I25</f>
        <v>33625</v>
      </c>
    </row>
    <row r="56" spans="1:9" ht="12.75">
      <c r="A56" s="214" t="s">
        <v>130</v>
      </c>
      <c r="B56" s="259" t="s">
        <v>144</v>
      </c>
      <c r="C56" s="214">
        <v>0</v>
      </c>
      <c r="D56" s="214">
        <v>0</v>
      </c>
      <c r="E56" s="237"/>
      <c r="F56" s="214" t="s">
        <v>214</v>
      </c>
      <c r="G56" s="259" t="s">
        <v>145</v>
      </c>
      <c r="H56" s="214">
        <v>0</v>
      </c>
      <c r="I56" s="214">
        <v>0</v>
      </c>
    </row>
    <row r="57" spans="1:9" ht="12.75">
      <c r="A57" s="248"/>
      <c r="B57" s="285"/>
      <c r="C57" s="248"/>
      <c r="D57" s="248"/>
      <c r="E57" s="237"/>
      <c r="F57" s="248"/>
      <c r="G57" s="285"/>
      <c r="H57" s="248"/>
      <c r="I57" s="248"/>
    </row>
    <row r="58" spans="1:9" ht="12.75">
      <c r="A58" s="248"/>
      <c r="B58" s="285"/>
      <c r="C58" s="248"/>
      <c r="D58" s="248"/>
      <c r="E58" s="237"/>
      <c r="F58" s="248"/>
      <c r="G58" s="285"/>
      <c r="H58" s="248"/>
      <c r="I58" s="248"/>
    </row>
    <row r="59" spans="1:9" ht="12.75">
      <c r="A59" s="248"/>
      <c r="B59" s="285"/>
      <c r="C59" s="248"/>
      <c r="D59" s="248"/>
      <c r="E59" s="237"/>
      <c r="F59" s="248"/>
      <c r="G59" s="285"/>
      <c r="H59" s="248"/>
      <c r="I59" s="248"/>
    </row>
    <row r="60" spans="1:9" ht="12.75">
      <c r="A60" s="248"/>
      <c r="B60" s="285"/>
      <c r="C60" s="248"/>
      <c r="D60" s="248"/>
      <c r="E60" s="237"/>
      <c r="F60" s="248"/>
      <c r="G60" s="285"/>
      <c r="H60" s="248"/>
      <c r="I60" s="248"/>
    </row>
    <row r="61" spans="1:9" ht="12.75">
      <c r="A61" s="248"/>
      <c r="B61" s="285"/>
      <c r="C61" s="248"/>
      <c r="D61" s="248"/>
      <c r="E61" s="237"/>
      <c r="F61" s="248"/>
      <c r="G61" s="285"/>
      <c r="H61" s="248"/>
      <c r="I61" s="248"/>
    </row>
    <row r="62" spans="1:9" ht="12.75">
      <c r="A62" s="248"/>
      <c r="B62" s="285"/>
      <c r="C62" s="248"/>
      <c r="D62" s="248"/>
      <c r="E62" s="237"/>
      <c r="F62" s="248"/>
      <c r="G62" s="285"/>
      <c r="H62" s="248"/>
      <c r="I62" s="248"/>
    </row>
    <row r="63" spans="1:9" ht="12.75">
      <c r="A63" s="248"/>
      <c r="B63" s="285"/>
      <c r="C63" s="248"/>
      <c r="D63" s="248"/>
      <c r="E63" s="237"/>
      <c r="F63" s="248"/>
      <c r="G63" s="285"/>
      <c r="H63" s="248"/>
      <c r="I63" s="248"/>
    </row>
    <row r="64" spans="1:9" ht="12.75">
      <c r="A64" s="248"/>
      <c r="B64" s="285"/>
      <c r="C64" s="248"/>
      <c r="D64" s="248"/>
      <c r="E64" s="237"/>
      <c r="F64" s="248"/>
      <c r="G64" s="285"/>
      <c r="H64" s="248"/>
      <c r="I64" s="248"/>
    </row>
    <row r="65" spans="1:9" ht="12.75">
      <c r="A65" s="165" t="s">
        <v>404</v>
      </c>
      <c r="B65" s="166"/>
      <c r="C65" s="167" t="s">
        <v>215</v>
      </c>
      <c r="D65" s="168"/>
      <c r="E65" s="237"/>
      <c r="F65" s="167"/>
      <c r="G65" s="170"/>
      <c r="H65" s="170" t="s">
        <v>187</v>
      </c>
      <c r="I65" s="168"/>
    </row>
    <row r="66" spans="1:9" ht="12.75">
      <c r="A66" s="296"/>
      <c r="B66" s="297"/>
      <c r="C66" s="298"/>
      <c r="D66" s="299"/>
      <c r="E66" s="290"/>
      <c r="F66" s="298"/>
      <c r="G66" s="300"/>
      <c r="H66" s="298"/>
      <c r="I66" s="299"/>
    </row>
    <row r="67" spans="1:9" ht="12.75">
      <c r="A67" s="296"/>
      <c r="B67" s="297"/>
      <c r="C67" s="357" t="s">
        <v>327</v>
      </c>
      <c r="D67" s="357"/>
      <c r="E67" s="357"/>
      <c r="F67" s="357"/>
      <c r="G67" s="297"/>
      <c r="H67" s="367" t="s">
        <v>328</v>
      </c>
      <c r="I67" s="367"/>
    </row>
    <row r="68" spans="2:5" ht="12.75">
      <c r="B68" s="257"/>
      <c r="E68" s="286"/>
    </row>
    <row r="69" spans="2:5" ht="12.75">
      <c r="B69" s="257"/>
      <c r="E69" s="286"/>
    </row>
    <row r="70" spans="2:5" ht="12.75">
      <c r="B70" s="257"/>
      <c r="E70" s="287"/>
    </row>
    <row r="71" spans="2:5" ht="12.75">
      <c r="B71" s="257"/>
      <c r="E71" s="286"/>
    </row>
    <row r="72" spans="2:5" ht="12.75">
      <c r="B72" s="257"/>
      <c r="E72" s="286"/>
    </row>
    <row r="73" spans="2:5" ht="12.75">
      <c r="B73" s="257"/>
      <c r="E73" s="286"/>
    </row>
    <row r="74" spans="2:5" ht="12.75">
      <c r="B74" s="257"/>
      <c r="E74" s="286"/>
    </row>
    <row r="75" spans="2:5" ht="12.75">
      <c r="B75" s="257"/>
      <c r="E75" s="286"/>
    </row>
    <row r="76" spans="2:5" ht="12.75">
      <c r="B76" s="257"/>
      <c r="E76" s="286"/>
    </row>
    <row r="77" spans="2:5" ht="12.75">
      <c r="B77" s="257"/>
      <c r="E77" s="286"/>
    </row>
    <row r="78" spans="2:5" ht="12.75">
      <c r="B78" s="257"/>
      <c r="E78" s="286"/>
    </row>
    <row r="79" spans="2:5" ht="12.75">
      <c r="B79" s="257"/>
      <c r="E79" s="286"/>
    </row>
    <row r="80" spans="2:5" ht="12.75">
      <c r="B80" s="257"/>
      <c r="E80" s="286"/>
    </row>
    <row r="81" spans="2:5" ht="12.75">
      <c r="B81" s="257"/>
      <c r="E81" s="286"/>
    </row>
    <row r="82" spans="2:5" ht="12.75">
      <c r="B82" s="257"/>
      <c r="E82" s="286"/>
    </row>
    <row r="83" spans="2:5" ht="12.75">
      <c r="B83" s="257"/>
      <c r="E83" s="286"/>
    </row>
    <row r="84" spans="2:5" ht="12.75">
      <c r="B84" s="257"/>
      <c r="E84" s="286"/>
    </row>
    <row r="85" spans="2:5" ht="12.75">
      <c r="B85" s="257"/>
      <c r="E85" s="286"/>
    </row>
    <row r="86" spans="2:11" ht="12.75">
      <c r="B86" s="257"/>
      <c r="E86" s="286"/>
      <c r="K86" s="267"/>
    </row>
    <row r="87" spans="2:5" ht="12.75">
      <c r="B87" s="257"/>
      <c r="E87" s="286"/>
    </row>
    <row r="88" spans="2:11" ht="12.75">
      <c r="B88" s="257"/>
      <c r="E88" s="286"/>
      <c r="K88" s="268"/>
    </row>
    <row r="89" spans="2:5" ht="12.75">
      <c r="B89" s="257"/>
      <c r="E89" s="286"/>
    </row>
    <row r="90" spans="2:5" ht="12.75">
      <c r="B90" s="257"/>
      <c r="E90" s="286"/>
    </row>
    <row r="91" spans="2:5" ht="13.5">
      <c r="B91" s="257"/>
      <c r="E91" s="288"/>
    </row>
    <row r="92" spans="2:5" ht="12.75">
      <c r="B92" s="257"/>
      <c r="E92" s="286"/>
    </row>
    <row r="93" ht="12.75">
      <c r="B93" s="257"/>
    </row>
    <row r="94" ht="12.75">
      <c r="B94" s="257"/>
    </row>
    <row r="95" ht="12.75">
      <c r="B95" s="257"/>
    </row>
    <row r="96" ht="12.75">
      <c r="B96" s="257"/>
    </row>
    <row r="97" ht="12.75">
      <c r="B97" s="257"/>
    </row>
    <row r="98" ht="12.75">
      <c r="B98" s="257"/>
    </row>
    <row r="99" ht="12.75">
      <c r="B99" s="257"/>
    </row>
    <row r="100" ht="12.75">
      <c r="B100" s="257"/>
    </row>
    <row r="101" ht="12.75">
      <c r="B101" s="257"/>
    </row>
    <row r="102" ht="12.75">
      <c r="B102" s="257"/>
    </row>
    <row r="103" ht="12.75">
      <c r="B103" s="257"/>
    </row>
    <row r="104" ht="12.75">
      <c r="B104" s="257"/>
    </row>
    <row r="105" ht="12.75">
      <c r="B105" s="257"/>
    </row>
    <row r="106" ht="12.75">
      <c r="B106" s="257"/>
    </row>
    <row r="107" ht="12.75">
      <c r="B107" s="257"/>
    </row>
    <row r="108" ht="12.75">
      <c r="B108" s="257"/>
    </row>
    <row r="109" ht="12.75">
      <c r="B109" s="257"/>
    </row>
    <row r="110" ht="12.75">
      <c r="B110" s="257"/>
    </row>
    <row r="111" ht="12.75">
      <c r="B111" s="257"/>
    </row>
    <row r="112" ht="12.75">
      <c r="B112" s="257"/>
    </row>
    <row r="113" ht="12.75">
      <c r="B113" s="257"/>
    </row>
    <row r="114" ht="12.75">
      <c r="B114" s="257"/>
    </row>
    <row r="115" ht="12.75">
      <c r="B115" s="257"/>
    </row>
    <row r="116" ht="12.75">
      <c r="B116" s="257"/>
    </row>
    <row r="117" ht="12.75">
      <c r="B117" s="257"/>
    </row>
    <row r="118" ht="12.75">
      <c r="B118" s="257"/>
    </row>
    <row r="119" ht="12.75">
      <c r="B119" s="257"/>
    </row>
    <row r="120" ht="12.75">
      <c r="B120" s="257"/>
    </row>
    <row r="121" ht="12.75">
      <c r="B121" s="257"/>
    </row>
    <row r="122" ht="12.75">
      <c r="B122" s="257"/>
    </row>
    <row r="123" ht="12.75">
      <c r="B123" s="257"/>
    </row>
    <row r="124" ht="12.75">
      <c r="B124" s="257"/>
    </row>
    <row r="125" ht="12.75">
      <c r="B125" s="257"/>
    </row>
    <row r="126" ht="12.75">
      <c r="B126" s="257"/>
    </row>
    <row r="127" ht="12.75">
      <c r="B127" s="257"/>
    </row>
    <row r="128" ht="12.75">
      <c r="B128" s="257"/>
    </row>
    <row r="129" ht="12.75">
      <c r="B129" s="257"/>
    </row>
    <row r="130" ht="12.75">
      <c r="B130" s="257"/>
    </row>
    <row r="131" ht="12.75">
      <c r="B131" s="257"/>
    </row>
    <row r="132" ht="12.75">
      <c r="B132" s="257"/>
    </row>
    <row r="133" ht="12.75">
      <c r="B133" s="257"/>
    </row>
    <row r="134" ht="12.75">
      <c r="B134" s="257"/>
    </row>
    <row r="135" ht="12.75">
      <c r="B135" s="257"/>
    </row>
    <row r="136" ht="12.75">
      <c r="B136" s="257"/>
    </row>
    <row r="137" ht="12.75">
      <c r="B137" s="257"/>
    </row>
    <row r="138" ht="12.75">
      <c r="B138" s="257"/>
    </row>
    <row r="139" ht="12.75">
      <c r="B139" s="257"/>
    </row>
    <row r="140" ht="12.75">
      <c r="B140" s="257"/>
    </row>
    <row r="141" ht="12.75">
      <c r="B141" s="257"/>
    </row>
    <row r="142" ht="12.75">
      <c r="B142" s="257"/>
    </row>
    <row r="143" ht="12.75">
      <c r="B143" s="257"/>
    </row>
    <row r="144" ht="12.75">
      <c r="B144" s="257"/>
    </row>
    <row r="145" ht="12.75">
      <c r="B145" s="257"/>
    </row>
    <row r="146" ht="12.75">
      <c r="B146" s="257"/>
    </row>
    <row r="147" ht="12.75">
      <c r="B147" s="257"/>
    </row>
    <row r="148" ht="12.75">
      <c r="B148" s="257"/>
    </row>
    <row r="149" ht="12.75">
      <c r="B149" s="257"/>
    </row>
    <row r="150" ht="12.75">
      <c r="B150" s="257"/>
    </row>
    <row r="151" ht="12.75">
      <c r="B151" s="257"/>
    </row>
    <row r="152" ht="12.75">
      <c r="B152" s="257"/>
    </row>
    <row r="153" ht="12.75">
      <c r="B153" s="257"/>
    </row>
    <row r="154" ht="12.75">
      <c r="B154" s="257"/>
    </row>
    <row r="155" ht="12.75">
      <c r="B155" s="257"/>
    </row>
    <row r="156" ht="12.75">
      <c r="B156" s="257"/>
    </row>
    <row r="157" ht="12.75">
      <c r="B157" s="257"/>
    </row>
    <row r="158" ht="12.75">
      <c r="B158" s="257"/>
    </row>
    <row r="159" ht="12.75">
      <c r="B159" s="257"/>
    </row>
    <row r="160" ht="12.75">
      <c r="B160" s="257"/>
    </row>
    <row r="161" ht="12.75">
      <c r="B161" s="257"/>
    </row>
    <row r="162" ht="12.75">
      <c r="B162" s="257"/>
    </row>
    <row r="163" ht="12.75">
      <c r="B163" s="257"/>
    </row>
    <row r="164" ht="12.75">
      <c r="B164" s="257"/>
    </row>
    <row r="165" ht="12.75">
      <c r="B165" s="257"/>
    </row>
    <row r="166" ht="12.75">
      <c r="B166" s="257"/>
    </row>
    <row r="167" ht="12.75">
      <c r="B167" s="257"/>
    </row>
    <row r="168" ht="12.75">
      <c r="B168" s="257"/>
    </row>
    <row r="169" ht="12.75">
      <c r="B169" s="257"/>
    </row>
    <row r="170" ht="12.75">
      <c r="B170" s="257"/>
    </row>
    <row r="171" ht="12.75">
      <c r="B171" s="257"/>
    </row>
    <row r="172" ht="12.75">
      <c r="B172" s="257"/>
    </row>
    <row r="173" ht="12.75">
      <c r="B173" s="257"/>
    </row>
    <row r="174" ht="12.75">
      <c r="B174" s="257"/>
    </row>
    <row r="175" ht="12.75">
      <c r="B175" s="257"/>
    </row>
    <row r="176" ht="12.75">
      <c r="B176" s="257"/>
    </row>
    <row r="177" ht="12.75">
      <c r="B177" s="257"/>
    </row>
    <row r="178" ht="12.75">
      <c r="B178" s="257"/>
    </row>
    <row r="179" ht="12.75">
      <c r="B179" s="257"/>
    </row>
    <row r="180" ht="12.75">
      <c r="B180" s="257"/>
    </row>
    <row r="181" ht="12.75">
      <c r="B181" s="257"/>
    </row>
    <row r="182" ht="12.75">
      <c r="B182" s="257"/>
    </row>
    <row r="183" ht="12.75">
      <c r="B183" s="257"/>
    </row>
    <row r="184" ht="12.75">
      <c r="B184" s="257"/>
    </row>
    <row r="185" ht="12.75">
      <c r="B185" s="257"/>
    </row>
    <row r="186" ht="12.75">
      <c r="B186" s="257"/>
    </row>
    <row r="187" ht="12.75">
      <c r="B187" s="257"/>
    </row>
    <row r="188" ht="12.75">
      <c r="B188" s="257"/>
    </row>
    <row r="189" ht="12.75">
      <c r="B189" s="257"/>
    </row>
    <row r="190" ht="12.75">
      <c r="B190" s="257"/>
    </row>
    <row r="191" ht="12.75">
      <c r="B191" s="257"/>
    </row>
    <row r="192" ht="12.75">
      <c r="B192" s="257"/>
    </row>
    <row r="193" ht="12.75">
      <c r="B193" s="257"/>
    </row>
    <row r="194" ht="12.75">
      <c r="B194" s="257"/>
    </row>
    <row r="195" ht="12.75">
      <c r="B195" s="257"/>
    </row>
    <row r="196" ht="12.75">
      <c r="B196" s="257"/>
    </row>
    <row r="197" ht="12.75">
      <c r="B197" s="257"/>
    </row>
    <row r="198" ht="12.75">
      <c r="B198" s="257"/>
    </row>
    <row r="199" ht="12.75">
      <c r="B199" s="257"/>
    </row>
    <row r="200" ht="12.75">
      <c r="B200" s="257"/>
    </row>
    <row r="201" ht="12.75">
      <c r="B201" s="257"/>
    </row>
    <row r="202" ht="12.75">
      <c r="B202" s="257"/>
    </row>
    <row r="203" ht="12.75">
      <c r="B203" s="257"/>
    </row>
    <row r="204" ht="12.75">
      <c r="B204" s="257"/>
    </row>
    <row r="205" ht="12.75">
      <c r="B205" s="257"/>
    </row>
    <row r="206" ht="12.75">
      <c r="B206" s="257"/>
    </row>
    <row r="207" ht="12.75">
      <c r="B207" s="257"/>
    </row>
    <row r="208" ht="12.75">
      <c r="B208" s="257"/>
    </row>
    <row r="209" ht="12.75">
      <c r="B209" s="257"/>
    </row>
    <row r="210" ht="12.75">
      <c r="B210" s="257"/>
    </row>
    <row r="211" ht="12.75">
      <c r="B211" s="257"/>
    </row>
    <row r="212" ht="12.75">
      <c r="B212" s="257"/>
    </row>
    <row r="213" ht="12.75">
      <c r="B213" s="257"/>
    </row>
    <row r="214" ht="12.75">
      <c r="B214" s="257"/>
    </row>
    <row r="215" ht="12.75">
      <c r="B215" s="257"/>
    </row>
    <row r="216" ht="12.75">
      <c r="B216" s="257"/>
    </row>
    <row r="217" ht="12.75">
      <c r="B217" s="257"/>
    </row>
    <row r="218" ht="12.75">
      <c r="B218" s="257"/>
    </row>
    <row r="219" ht="12.75">
      <c r="B219" s="257"/>
    </row>
    <row r="220" ht="12.75">
      <c r="B220" s="257"/>
    </row>
    <row r="221" ht="12.75">
      <c r="B221" s="257"/>
    </row>
    <row r="222" ht="12.75">
      <c r="B222" s="257"/>
    </row>
    <row r="223" ht="12.75">
      <c r="B223" s="257"/>
    </row>
    <row r="224" ht="12.75">
      <c r="B224" s="257"/>
    </row>
    <row r="225" ht="12.75">
      <c r="B225" s="257"/>
    </row>
    <row r="226" ht="12.75">
      <c r="B226" s="257"/>
    </row>
    <row r="227" ht="12.75">
      <c r="B227" s="257"/>
    </row>
    <row r="228" ht="12.75">
      <c r="B228" s="257"/>
    </row>
    <row r="229" ht="12.75">
      <c r="B229" s="257"/>
    </row>
    <row r="230" ht="12.75">
      <c r="B230" s="257"/>
    </row>
    <row r="231" ht="12.75">
      <c r="B231" s="257"/>
    </row>
    <row r="232" ht="12.75">
      <c r="B232" s="257"/>
    </row>
    <row r="233" ht="12.75">
      <c r="B233" s="257"/>
    </row>
    <row r="234" ht="12.75">
      <c r="B234" s="257"/>
    </row>
    <row r="235" ht="12.75">
      <c r="B235" s="257"/>
    </row>
    <row r="236" ht="12.75">
      <c r="B236" s="257"/>
    </row>
    <row r="237" ht="12.75">
      <c r="B237" s="257"/>
    </row>
    <row r="238" ht="12.75">
      <c r="B238" s="257"/>
    </row>
    <row r="239" ht="12.75">
      <c r="B239" s="257"/>
    </row>
    <row r="240" ht="12.75">
      <c r="B240" s="257"/>
    </row>
    <row r="241" ht="12.75">
      <c r="B241" s="257"/>
    </row>
    <row r="242" ht="12.75">
      <c r="B242" s="257"/>
    </row>
    <row r="243" ht="12.75">
      <c r="B243" s="257"/>
    </row>
    <row r="244" ht="12.75">
      <c r="B244" s="257"/>
    </row>
    <row r="245" ht="12.75">
      <c r="B245" s="257"/>
    </row>
    <row r="246" ht="12.75">
      <c r="B246" s="257"/>
    </row>
    <row r="247" ht="12.75">
      <c r="B247" s="257"/>
    </row>
    <row r="248" ht="12.75">
      <c r="B248" s="257"/>
    </row>
    <row r="249" ht="12.75">
      <c r="B249" s="257"/>
    </row>
    <row r="250" ht="12.75">
      <c r="B250" s="257"/>
    </row>
    <row r="251" ht="12.75">
      <c r="B251" s="257"/>
    </row>
    <row r="252" ht="12.75">
      <c r="B252" s="257"/>
    </row>
    <row r="253" ht="12.75">
      <c r="B253" s="257"/>
    </row>
    <row r="254" ht="12.75">
      <c r="B254" s="257"/>
    </row>
    <row r="255" ht="12.75">
      <c r="B255" s="257"/>
    </row>
    <row r="256" ht="12.75">
      <c r="B256" s="257"/>
    </row>
    <row r="257" ht="12.75">
      <c r="B257" s="257"/>
    </row>
    <row r="258" ht="12.75">
      <c r="B258" s="257"/>
    </row>
    <row r="259" ht="12.75">
      <c r="B259" s="257"/>
    </row>
    <row r="260" ht="12.75">
      <c r="B260" s="257"/>
    </row>
    <row r="261" ht="12.75">
      <c r="B261" s="257"/>
    </row>
    <row r="262" ht="12.75">
      <c r="B262" s="257"/>
    </row>
    <row r="263" ht="12.75">
      <c r="B263" s="257"/>
    </row>
    <row r="264" ht="12.75">
      <c r="B264" s="257"/>
    </row>
    <row r="265" ht="12.75">
      <c r="B265" s="257"/>
    </row>
    <row r="266" ht="12.75">
      <c r="B266" s="257"/>
    </row>
    <row r="267" ht="12.75">
      <c r="B267" s="257"/>
    </row>
    <row r="268" ht="12.75">
      <c r="B268" s="257"/>
    </row>
    <row r="269" ht="12.75">
      <c r="B269" s="257"/>
    </row>
    <row r="270" ht="12.75">
      <c r="B270" s="257"/>
    </row>
    <row r="271" ht="12.75">
      <c r="B271" s="257"/>
    </row>
    <row r="272" ht="12.75">
      <c r="B272" s="257"/>
    </row>
    <row r="273" ht="12.75">
      <c r="B273" s="257"/>
    </row>
    <row r="274" ht="12.75">
      <c r="B274" s="257"/>
    </row>
    <row r="275" ht="12.75">
      <c r="B275" s="257"/>
    </row>
    <row r="276" ht="12.75">
      <c r="B276" s="257"/>
    </row>
    <row r="277" ht="12.75">
      <c r="B277" s="257"/>
    </row>
    <row r="278" ht="12.75">
      <c r="B278" s="257"/>
    </row>
    <row r="279" ht="12.75">
      <c r="B279" s="257"/>
    </row>
    <row r="280" ht="12.75">
      <c r="B280" s="257"/>
    </row>
    <row r="281" ht="12.75">
      <c r="B281" s="257"/>
    </row>
    <row r="282" ht="12.75">
      <c r="B282" s="257"/>
    </row>
    <row r="283" ht="12.75">
      <c r="B283" s="257"/>
    </row>
    <row r="284" ht="12.75">
      <c r="B284" s="257"/>
    </row>
    <row r="285" ht="12.75">
      <c r="B285" s="257"/>
    </row>
    <row r="286" ht="12.75">
      <c r="B286" s="257"/>
    </row>
    <row r="287" ht="12.75">
      <c r="B287" s="257"/>
    </row>
    <row r="288" ht="12.75">
      <c r="B288" s="257"/>
    </row>
    <row r="289" ht="12.75">
      <c r="B289" s="257"/>
    </row>
    <row r="290" ht="12.75">
      <c r="B290" s="257"/>
    </row>
    <row r="291" ht="12.75">
      <c r="B291" s="257"/>
    </row>
    <row r="292" ht="12.75">
      <c r="B292" s="257"/>
    </row>
    <row r="293" ht="12.75">
      <c r="B293" s="257"/>
    </row>
    <row r="294" ht="12.75">
      <c r="B294" s="257"/>
    </row>
    <row r="295" ht="12.75">
      <c r="B295" s="257"/>
    </row>
    <row r="296" ht="12.75">
      <c r="B296" s="257"/>
    </row>
    <row r="297" ht="12.75">
      <c r="B297" s="257"/>
    </row>
    <row r="298" ht="12.75">
      <c r="B298" s="257"/>
    </row>
    <row r="299" ht="12.75">
      <c r="B299" s="257"/>
    </row>
    <row r="300" ht="12.75">
      <c r="B300" s="257"/>
    </row>
    <row r="301" ht="12.75">
      <c r="B301" s="257"/>
    </row>
    <row r="302" ht="12.75">
      <c r="B302" s="257"/>
    </row>
    <row r="303" ht="12.75">
      <c r="B303" s="257"/>
    </row>
    <row r="304" ht="12.75">
      <c r="B304" s="257"/>
    </row>
    <row r="305" ht="12.75">
      <c r="B305" s="257"/>
    </row>
    <row r="306" ht="12.75">
      <c r="B306" s="257"/>
    </row>
    <row r="307" ht="12.75">
      <c r="B307" s="257"/>
    </row>
    <row r="308" ht="12.75">
      <c r="B308" s="257"/>
    </row>
    <row r="309" ht="12.75">
      <c r="B309" s="257"/>
    </row>
    <row r="310" ht="12.75">
      <c r="B310" s="257"/>
    </row>
    <row r="311" ht="12.75">
      <c r="B311" s="257"/>
    </row>
    <row r="312" ht="12.75">
      <c r="B312" s="257"/>
    </row>
    <row r="313" ht="12.75">
      <c r="B313" s="257"/>
    </row>
    <row r="314" ht="12.75">
      <c r="B314" s="257"/>
    </row>
    <row r="315" ht="12.75">
      <c r="B315" s="257"/>
    </row>
    <row r="316" ht="12.75">
      <c r="B316" s="257"/>
    </row>
    <row r="317" ht="12.75">
      <c r="B317" s="257"/>
    </row>
    <row r="318" ht="12.75">
      <c r="B318" s="257"/>
    </row>
    <row r="319" ht="12.75">
      <c r="B319" s="257"/>
    </row>
    <row r="320" ht="12.75">
      <c r="B320" s="257"/>
    </row>
    <row r="321" ht="12.75">
      <c r="B321" s="257"/>
    </row>
    <row r="322" ht="12.75">
      <c r="B322" s="257"/>
    </row>
    <row r="323" ht="12.75">
      <c r="B323" s="257"/>
    </row>
    <row r="324" ht="12.75">
      <c r="B324" s="257"/>
    </row>
    <row r="325" ht="12.75">
      <c r="B325" s="257"/>
    </row>
    <row r="326" ht="12.75">
      <c r="B326" s="257"/>
    </row>
    <row r="327" ht="12.75">
      <c r="B327" s="257"/>
    </row>
    <row r="328" ht="12.75">
      <c r="B328" s="257"/>
    </row>
    <row r="329" ht="12.75">
      <c r="B329" s="257"/>
    </row>
    <row r="330" ht="12.75">
      <c r="B330" s="257"/>
    </row>
    <row r="331" ht="12.75">
      <c r="B331" s="257"/>
    </row>
    <row r="332" ht="12.75">
      <c r="B332" s="257"/>
    </row>
    <row r="333" ht="12.75">
      <c r="B333" s="257"/>
    </row>
    <row r="334" ht="12.75">
      <c r="B334" s="257"/>
    </row>
    <row r="335" ht="12.75">
      <c r="B335" s="257"/>
    </row>
    <row r="336" ht="12.75">
      <c r="B336" s="257"/>
    </row>
    <row r="337" ht="12.75">
      <c r="B337" s="257"/>
    </row>
    <row r="338" ht="12.75">
      <c r="B338" s="257"/>
    </row>
    <row r="339" ht="12.75">
      <c r="B339" s="257"/>
    </row>
    <row r="340" ht="12.75">
      <c r="B340" s="257"/>
    </row>
    <row r="341" ht="12.75">
      <c r="B341" s="257"/>
    </row>
    <row r="342" ht="12.75">
      <c r="B342" s="257"/>
    </row>
    <row r="343" ht="12.75">
      <c r="B343" s="257"/>
    </row>
    <row r="344" ht="12.75">
      <c r="B344" s="257"/>
    </row>
    <row r="345" ht="12.75">
      <c r="B345" s="257"/>
    </row>
    <row r="346" ht="12.75">
      <c r="B346" s="257"/>
    </row>
    <row r="347" ht="12.75">
      <c r="B347" s="257"/>
    </row>
    <row r="348" ht="12.75">
      <c r="B348" s="257"/>
    </row>
    <row r="349" ht="12.75">
      <c r="B349" s="257"/>
    </row>
    <row r="350" ht="12.75">
      <c r="B350" s="257"/>
    </row>
    <row r="351" ht="12.75">
      <c r="B351" s="257"/>
    </row>
    <row r="352" ht="12.75">
      <c r="B352" s="257"/>
    </row>
    <row r="353" ht="12.75">
      <c r="B353" s="257"/>
    </row>
    <row r="354" ht="12.75">
      <c r="B354" s="257"/>
    </row>
    <row r="355" ht="12.75">
      <c r="B355" s="257"/>
    </row>
    <row r="356" ht="12.75">
      <c r="B356" s="257"/>
    </row>
    <row r="357" ht="12.75">
      <c r="B357" s="257"/>
    </row>
    <row r="358" ht="12.75">
      <c r="B358" s="257"/>
    </row>
    <row r="359" ht="12.75">
      <c r="B359" s="257"/>
    </row>
    <row r="360" ht="12.75">
      <c r="B360" s="257"/>
    </row>
    <row r="361" ht="12.75">
      <c r="B361" s="257"/>
    </row>
    <row r="362" ht="12.75">
      <c r="B362" s="257"/>
    </row>
    <row r="363" ht="12.75">
      <c r="B363" s="257"/>
    </row>
    <row r="364" ht="12.75">
      <c r="B364" s="257"/>
    </row>
    <row r="365" ht="12.75">
      <c r="B365" s="257"/>
    </row>
    <row r="366" ht="12.75">
      <c r="B366" s="257"/>
    </row>
    <row r="367" ht="12.75">
      <c r="B367" s="257"/>
    </row>
    <row r="368" ht="12.75">
      <c r="B368" s="257"/>
    </row>
    <row r="369" ht="12.75">
      <c r="B369" s="257"/>
    </row>
    <row r="370" ht="12.75">
      <c r="B370" s="257"/>
    </row>
    <row r="371" ht="12.75">
      <c r="B371" s="257"/>
    </row>
    <row r="372" ht="12.75">
      <c r="B372" s="257"/>
    </row>
    <row r="373" ht="12.75">
      <c r="B373" s="257"/>
    </row>
    <row r="374" ht="12.75">
      <c r="B374" s="257"/>
    </row>
    <row r="375" ht="12.75">
      <c r="B375" s="257"/>
    </row>
    <row r="376" ht="12.75">
      <c r="B376" s="257"/>
    </row>
    <row r="377" ht="12.75">
      <c r="B377" s="257"/>
    </row>
    <row r="378" ht="12.75">
      <c r="B378" s="257"/>
    </row>
    <row r="379" ht="12.75">
      <c r="B379" s="257"/>
    </row>
    <row r="380" ht="12.75">
      <c r="B380" s="257"/>
    </row>
    <row r="381" ht="12.75">
      <c r="B381" s="257"/>
    </row>
    <row r="382" ht="12.75">
      <c r="B382" s="257"/>
    </row>
    <row r="383" ht="12.75">
      <c r="B383" s="257"/>
    </row>
    <row r="384" ht="12.75">
      <c r="B384" s="257"/>
    </row>
    <row r="385" ht="12.75">
      <c r="B385" s="257"/>
    </row>
    <row r="386" ht="12.75">
      <c r="B386" s="257"/>
    </row>
    <row r="387" ht="12.75">
      <c r="B387" s="257"/>
    </row>
    <row r="388" ht="12.75">
      <c r="B388" s="257"/>
    </row>
    <row r="389" ht="12.75">
      <c r="B389" s="257"/>
    </row>
    <row r="390" ht="12.75">
      <c r="B390" s="257"/>
    </row>
    <row r="391" ht="12.75">
      <c r="B391" s="257"/>
    </row>
    <row r="392" ht="12.75">
      <c r="B392" s="257"/>
    </row>
    <row r="393" ht="12.75">
      <c r="B393" s="257"/>
    </row>
    <row r="394" ht="12.75">
      <c r="B394" s="257"/>
    </row>
    <row r="395" ht="12.75">
      <c r="B395" s="257"/>
    </row>
    <row r="396" ht="12.75">
      <c r="B396" s="257"/>
    </row>
    <row r="397" ht="12.75">
      <c r="B397" s="257"/>
    </row>
    <row r="398" ht="12.75">
      <c r="B398" s="257"/>
    </row>
    <row r="399" ht="12.75">
      <c r="B399" s="257"/>
    </row>
    <row r="400" ht="12.75">
      <c r="B400" s="257"/>
    </row>
    <row r="401" ht="12.75">
      <c r="B401" s="257"/>
    </row>
    <row r="402" ht="12.75">
      <c r="B402" s="257"/>
    </row>
    <row r="403" ht="12.75">
      <c r="B403" s="257"/>
    </row>
    <row r="404" ht="12.75">
      <c r="B404" s="257"/>
    </row>
    <row r="405" ht="12.75">
      <c r="B405" s="257"/>
    </row>
    <row r="406" ht="12.75">
      <c r="B406" s="257"/>
    </row>
    <row r="407" ht="12.75">
      <c r="B407" s="257"/>
    </row>
    <row r="408" ht="12.75">
      <c r="B408" s="257"/>
    </row>
    <row r="409" ht="12.75">
      <c r="B409" s="257"/>
    </row>
    <row r="410" ht="12.75">
      <c r="B410" s="257"/>
    </row>
    <row r="411" ht="12.75">
      <c r="B411" s="257"/>
    </row>
    <row r="412" ht="12.75">
      <c r="B412" s="257"/>
    </row>
    <row r="413" ht="12.75">
      <c r="B413" s="257"/>
    </row>
    <row r="414" ht="12.75">
      <c r="B414" s="257"/>
    </row>
    <row r="415" ht="12.75">
      <c r="B415" s="257"/>
    </row>
    <row r="416" ht="12.75">
      <c r="B416" s="257"/>
    </row>
    <row r="417" ht="12.75">
      <c r="B417" s="257"/>
    </row>
    <row r="418" ht="12.75">
      <c r="B418" s="257"/>
    </row>
    <row r="419" ht="12.75">
      <c r="B419" s="257"/>
    </row>
    <row r="420" ht="12.75">
      <c r="B420" s="257"/>
    </row>
    <row r="421" ht="12.75">
      <c r="B421" s="257"/>
    </row>
    <row r="422" ht="12.75">
      <c r="B422" s="257"/>
    </row>
    <row r="423" ht="12.75">
      <c r="B423" s="257"/>
    </row>
    <row r="424" ht="12.75">
      <c r="B424" s="257"/>
    </row>
    <row r="425" ht="12.75">
      <c r="B425" s="257"/>
    </row>
    <row r="426" ht="12.75">
      <c r="B426" s="257"/>
    </row>
    <row r="427" ht="12.75">
      <c r="B427" s="257"/>
    </row>
    <row r="428" ht="12.75">
      <c r="B428" s="257"/>
    </row>
    <row r="429" ht="12.75">
      <c r="B429" s="257"/>
    </row>
    <row r="430" ht="12.75">
      <c r="B430" s="257"/>
    </row>
    <row r="431" ht="12.75">
      <c r="B431" s="257"/>
    </row>
    <row r="432" ht="12.75">
      <c r="B432" s="257"/>
    </row>
    <row r="433" ht="12.75">
      <c r="B433" s="257"/>
    </row>
    <row r="434" ht="12.75">
      <c r="B434" s="257"/>
    </row>
    <row r="435" ht="12.75">
      <c r="B435" s="257"/>
    </row>
    <row r="436" ht="12.75">
      <c r="B436" s="257"/>
    </row>
    <row r="437" ht="12.75">
      <c r="B437" s="257"/>
    </row>
    <row r="438" ht="12.75">
      <c r="B438" s="257"/>
    </row>
    <row r="439" ht="12.75">
      <c r="B439" s="257"/>
    </row>
    <row r="440" ht="12.75">
      <c r="B440" s="257"/>
    </row>
    <row r="441" ht="12.75">
      <c r="B441" s="257"/>
    </row>
    <row r="442" ht="12.75">
      <c r="B442" s="257"/>
    </row>
    <row r="443" ht="12.75">
      <c r="B443" s="257"/>
    </row>
    <row r="444" ht="12.75">
      <c r="B444" s="257"/>
    </row>
    <row r="445" ht="12.75">
      <c r="B445" s="257"/>
    </row>
    <row r="446" ht="12.75">
      <c r="B446" s="257"/>
    </row>
    <row r="447" ht="12.75">
      <c r="B447" s="257"/>
    </row>
    <row r="448" ht="12.75">
      <c r="B448" s="257"/>
    </row>
    <row r="449" ht="12.75">
      <c r="B449" s="257"/>
    </row>
    <row r="450" ht="12.75">
      <c r="B450" s="257"/>
    </row>
    <row r="451" ht="12.75">
      <c r="B451" s="257"/>
    </row>
    <row r="452" ht="12.75">
      <c r="B452" s="257"/>
    </row>
    <row r="453" ht="12.75">
      <c r="B453" s="257"/>
    </row>
    <row r="454" ht="12.75">
      <c r="B454" s="257"/>
    </row>
    <row r="455" ht="12.75">
      <c r="B455" s="257"/>
    </row>
    <row r="456" ht="12.75">
      <c r="B456" s="257"/>
    </row>
    <row r="457" ht="12.75">
      <c r="B457" s="257"/>
    </row>
    <row r="458" ht="12.75">
      <c r="B458" s="257"/>
    </row>
    <row r="459" ht="12.75">
      <c r="B459" s="257"/>
    </row>
    <row r="460" ht="12.75">
      <c r="B460" s="257"/>
    </row>
    <row r="461" ht="12.75">
      <c r="B461" s="257"/>
    </row>
    <row r="462" ht="12.75">
      <c r="B462" s="257"/>
    </row>
    <row r="463" ht="12.75">
      <c r="B463" s="257"/>
    </row>
    <row r="464" ht="12.75">
      <c r="B464" s="257"/>
    </row>
    <row r="465" ht="12.75">
      <c r="B465" s="257"/>
    </row>
    <row r="466" ht="12.75">
      <c r="B466" s="257"/>
    </row>
    <row r="467" ht="12.75">
      <c r="B467" s="257"/>
    </row>
    <row r="468" ht="12.75">
      <c r="B468" s="257"/>
    </row>
    <row r="469" ht="12.75">
      <c r="B469" s="257"/>
    </row>
    <row r="470" ht="12.75">
      <c r="B470" s="257"/>
    </row>
    <row r="471" ht="12.75">
      <c r="B471" s="257"/>
    </row>
    <row r="472" ht="12.75">
      <c r="B472" s="257"/>
    </row>
    <row r="473" ht="12.75">
      <c r="B473" s="257"/>
    </row>
    <row r="474" ht="12.75">
      <c r="B474" s="257"/>
    </row>
    <row r="475" ht="12.75">
      <c r="B475" s="257"/>
    </row>
    <row r="476" ht="12.75">
      <c r="B476" s="257"/>
    </row>
    <row r="477" ht="12.75">
      <c r="B477" s="257"/>
    </row>
    <row r="478" ht="12.75">
      <c r="B478" s="257"/>
    </row>
    <row r="479" ht="12.75">
      <c r="B479" s="257"/>
    </row>
    <row r="480" ht="12.75">
      <c r="B480" s="257"/>
    </row>
    <row r="481" ht="12.75">
      <c r="B481" s="257"/>
    </row>
    <row r="482" ht="12.75">
      <c r="B482" s="257"/>
    </row>
    <row r="483" ht="12.75">
      <c r="B483" s="257"/>
    </row>
    <row r="484" ht="12.75">
      <c r="B484" s="257"/>
    </row>
    <row r="485" ht="12.75">
      <c r="B485" s="257"/>
    </row>
    <row r="486" ht="12.75">
      <c r="B486" s="257"/>
    </row>
    <row r="487" ht="12.75">
      <c r="B487" s="257"/>
    </row>
    <row r="488" ht="12.75">
      <c r="B488" s="257"/>
    </row>
    <row r="489" ht="12.75">
      <c r="B489" s="257"/>
    </row>
    <row r="490" ht="12.75">
      <c r="B490" s="257"/>
    </row>
    <row r="491" ht="12.75">
      <c r="B491" s="257"/>
    </row>
    <row r="492" ht="12.75">
      <c r="B492" s="257"/>
    </row>
    <row r="493" ht="12.75">
      <c r="B493" s="257"/>
    </row>
    <row r="494" ht="12.75">
      <c r="B494" s="257"/>
    </row>
    <row r="495" ht="12.75">
      <c r="B495" s="257"/>
    </row>
    <row r="496" ht="12.75">
      <c r="B496" s="257"/>
    </row>
    <row r="497" ht="12.75">
      <c r="B497" s="257"/>
    </row>
    <row r="498" ht="12.75">
      <c r="B498" s="257"/>
    </row>
    <row r="499" ht="12.75">
      <c r="B499" s="257"/>
    </row>
    <row r="500" ht="12.75">
      <c r="B500" s="257"/>
    </row>
    <row r="501" ht="12.75">
      <c r="B501" s="257"/>
    </row>
    <row r="502" ht="12.75">
      <c r="B502" s="257"/>
    </row>
    <row r="503" ht="12.75">
      <c r="B503" s="257"/>
    </row>
    <row r="504" ht="12.75">
      <c r="B504" s="257"/>
    </row>
    <row r="505" ht="12.75">
      <c r="B505" s="257"/>
    </row>
    <row r="506" ht="12.75">
      <c r="B506" s="257"/>
    </row>
    <row r="507" ht="12.75">
      <c r="B507" s="257"/>
    </row>
    <row r="508" ht="12.75">
      <c r="B508" s="257"/>
    </row>
    <row r="509" ht="12.75">
      <c r="B509" s="257"/>
    </row>
    <row r="510" ht="12.75">
      <c r="B510" s="257"/>
    </row>
    <row r="511" ht="12.75">
      <c r="B511" s="257"/>
    </row>
    <row r="512" ht="12.75">
      <c r="B512" s="257"/>
    </row>
    <row r="513" ht="12.75">
      <c r="B513" s="257"/>
    </row>
    <row r="514" ht="12.75">
      <c r="B514" s="257"/>
    </row>
    <row r="515" ht="12.75">
      <c r="B515" s="257"/>
    </row>
    <row r="516" ht="12.75">
      <c r="B516" s="257"/>
    </row>
    <row r="517" ht="12.75">
      <c r="B517" s="257"/>
    </row>
    <row r="518" ht="12.75">
      <c r="B518" s="257"/>
    </row>
    <row r="519" ht="12.75">
      <c r="B519" s="257"/>
    </row>
    <row r="520" ht="12.75">
      <c r="B520" s="257"/>
    </row>
    <row r="521" ht="12.75">
      <c r="B521" s="257"/>
    </row>
    <row r="522" ht="12.75">
      <c r="B522" s="257"/>
    </row>
    <row r="523" ht="12.75">
      <c r="B523" s="257"/>
    </row>
    <row r="524" ht="12.75">
      <c r="B524" s="257"/>
    </row>
    <row r="525" ht="12.75">
      <c r="B525" s="257"/>
    </row>
    <row r="526" ht="12.75">
      <c r="B526" s="257"/>
    </row>
    <row r="527" ht="12.75">
      <c r="B527" s="257"/>
    </row>
    <row r="528" ht="12.75">
      <c r="B528" s="257"/>
    </row>
    <row r="529" ht="12.75">
      <c r="B529" s="257"/>
    </row>
    <row r="530" ht="12.75">
      <c r="B530" s="257"/>
    </row>
    <row r="531" ht="12.75">
      <c r="B531" s="257"/>
    </row>
    <row r="532" ht="12.75">
      <c r="B532" s="257"/>
    </row>
    <row r="533" ht="12.75">
      <c r="B533" s="257"/>
    </row>
    <row r="534" ht="12.75">
      <c r="B534" s="257"/>
    </row>
    <row r="535" ht="12.75">
      <c r="B535" s="257"/>
    </row>
    <row r="536" ht="12.75">
      <c r="B536" s="257"/>
    </row>
    <row r="537" ht="12.75">
      <c r="B537" s="257"/>
    </row>
    <row r="538" ht="12.75">
      <c r="B538" s="257"/>
    </row>
    <row r="539" ht="12.75">
      <c r="B539" s="257"/>
    </row>
    <row r="540" ht="12.75">
      <c r="B540" s="257"/>
    </row>
    <row r="541" ht="12.75">
      <c r="B541" s="257"/>
    </row>
    <row r="542" ht="12.75">
      <c r="B542" s="257"/>
    </row>
    <row r="543" ht="12.75">
      <c r="B543" s="257"/>
    </row>
    <row r="544" ht="12.75">
      <c r="B544" s="257"/>
    </row>
    <row r="545" ht="12.75">
      <c r="B545" s="257"/>
    </row>
    <row r="546" ht="12.75">
      <c r="B546" s="257"/>
    </row>
    <row r="547" ht="12.75">
      <c r="B547" s="257"/>
    </row>
    <row r="548" ht="12.75">
      <c r="B548" s="257"/>
    </row>
    <row r="549" ht="12.75">
      <c r="B549" s="257"/>
    </row>
    <row r="550" ht="12.75">
      <c r="B550" s="257"/>
    </row>
    <row r="551" ht="12.75">
      <c r="B551" s="257"/>
    </row>
    <row r="552" ht="12.75">
      <c r="B552" s="257"/>
    </row>
    <row r="553" ht="12.75">
      <c r="B553" s="257"/>
    </row>
    <row r="554" ht="12.75">
      <c r="B554" s="257"/>
    </row>
    <row r="555" ht="12.75">
      <c r="B555" s="257"/>
    </row>
    <row r="556" ht="12.75">
      <c r="B556" s="257"/>
    </row>
    <row r="557" ht="12.75">
      <c r="B557" s="257"/>
    </row>
    <row r="558" ht="12.75">
      <c r="B558" s="257"/>
    </row>
    <row r="559" ht="12.75">
      <c r="B559" s="257"/>
    </row>
    <row r="560" ht="12.75">
      <c r="B560" s="257"/>
    </row>
    <row r="561" ht="12.75">
      <c r="B561" s="257"/>
    </row>
    <row r="562" ht="12.75">
      <c r="B562" s="257"/>
    </row>
    <row r="563" ht="12.75">
      <c r="B563" s="257"/>
    </row>
    <row r="564" ht="12.75">
      <c r="B564" s="257"/>
    </row>
    <row r="565" ht="12.75">
      <c r="B565" s="257"/>
    </row>
    <row r="566" ht="12.75">
      <c r="B566" s="257"/>
    </row>
    <row r="567" ht="12.75">
      <c r="B567" s="257"/>
    </row>
    <row r="568" ht="12.75">
      <c r="B568" s="257"/>
    </row>
    <row r="569" ht="12.75">
      <c r="B569" s="257"/>
    </row>
    <row r="570" ht="12.75">
      <c r="B570" s="257"/>
    </row>
    <row r="571" ht="12.75">
      <c r="B571" s="257"/>
    </row>
    <row r="572" ht="12.75">
      <c r="B572" s="257"/>
    </row>
    <row r="573" ht="12.75">
      <c r="B573" s="257"/>
    </row>
    <row r="574" ht="12.75">
      <c r="B574" s="257"/>
    </row>
    <row r="575" ht="12.75">
      <c r="B575" s="257"/>
    </row>
    <row r="576" ht="12.75">
      <c r="B576" s="257"/>
    </row>
    <row r="577" ht="12.75">
      <c r="B577" s="257"/>
    </row>
    <row r="578" ht="12.75">
      <c r="B578" s="257"/>
    </row>
    <row r="579" ht="12.75">
      <c r="B579" s="257"/>
    </row>
    <row r="580" ht="12.75">
      <c r="B580" s="257"/>
    </row>
    <row r="581" ht="12.75">
      <c r="B581" s="257"/>
    </row>
    <row r="582" ht="12.75">
      <c r="B582" s="257"/>
    </row>
    <row r="583" ht="12.75">
      <c r="B583" s="257"/>
    </row>
    <row r="584" ht="12.75">
      <c r="B584" s="257"/>
    </row>
    <row r="585" ht="12.75">
      <c r="B585" s="257"/>
    </row>
    <row r="586" ht="12.75">
      <c r="B586" s="257"/>
    </row>
    <row r="587" ht="12.75">
      <c r="B587" s="257"/>
    </row>
    <row r="588" ht="12.75">
      <c r="B588" s="257"/>
    </row>
    <row r="589" ht="12.75">
      <c r="B589" s="257"/>
    </row>
    <row r="590" ht="12.75">
      <c r="B590" s="257"/>
    </row>
    <row r="591" ht="12.75">
      <c r="B591" s="257"/>
    </row>
    <row r="592" ht="12.75">
      <c r="B592" s="257"/>
    </row>
    <row r="593" ht="12.75">
      <c r="B593" s="257"/>
    </row>
    <row r="594" ht="12.75">
      <c r="B594" s="257"/>
    </row>
    <row r="595" ht="12.75">
      <c r="B595" s="257"/>
    </row>
    <row r="596" ht="12.75">
      <c r="B596" s="257"/>
    </row>
    <row r="597" ht="12.75">
      <c r="B597" s="257"/>
    </row>
    <row r="598" ht="12.75">
      <c r="B598" s="257"/>
    </row>
    <row r="599" ht="12.75">
      <c r="B599" s="257"/>
    </row>
    <row r="600" ht="12.75">
      <c r="B600" s="257"/>
    </row>
    <row r="601" ht="12.75">
      <c r="B601" s="257"/>
    </row>
    <row r="602" ht="12.75">
      <c r="B602" s="257"/>
    </row>
    <row r="603" ht="12.75">
      <c r="B603" s="257"/>
    </row>
    <row r="604" ht="12.75">
      <c r="B604" s="257"/>
    </row>
    <row r="605" ht="12.75">
      <c r="B605" s="257"/>
    </row>
    <row r="606" ht="12.75">
      <c r="B606" s="257"/>
    </row>
    <row r="607" ht="12.75">
      <c r="B607" s="257"/>
    </row>
    <row r="608" ht="12.75">
      <c r="B608" s="257"/>
    </row>
    <row r="609" ht="12.75">
      <c r="B609" s="257"/>
    </row>
    <row r="610" ht="12.75">
      <c r="B610" s="257"/>
    </row>
    <row r="611" ht="12.75">
      <c r="B611" s="257"/>
    </row>
    <row r="612" ht="12.75">
      <c r="B612" s="257"/>
    </row>
    <row r="613" ht="12.75">
      <c r="B613" s="257"/>
    </row>
    <row r="614" ht="12.75">
      <c r="B614" s="257"/>
    </row>
    <row r="615" ht="12.75">
      <c r="B615" s="257"/>
    </row>
    <row r="616" ht="12.75">
      <c r="B616" s="257"/>
    </row>
    <row r="617" ht="12.75">
      <c r="B617" s="257"/>
    </row>
    <row r="618" ht="12.75">
      <c r="B618" s="257"/>
    </row>
    <row r="619" ht="12.75">
      <c r="B619" s="257"/>
    </row>
    <row r="620" ht="12.75">
      <c r="B620" s="257"/>
    </row>
    <row r="621" ht="12.75">
      <c r="B621" s="257"/>
    </row>
    <row r="622" ht="12.75">
      <c r="B622" s="257"/>
    </row>
    <row r="623" ht="12.75">
      <c r="B623" s="257"/>
    </row>
    <row r="624" ht="12.75">
      <c r="B624" s="257"/>
    </row>
    <row r="625" ht="12.75">
      <c r="B625" s="257"/>
    </row>
    <row r="626" ht="12.75">
      <c r="B626" s="257"/>
    </row>
    <row r="627" ht="12.75">
      <c r="B627" s="257"/>
    </row>
    <row r="628" ht="12.75">
      <c r="B628" s="257"/>
    </row>
    <row r="629" ht="12.75">
      <c r="B629" s="257"/>
    </row>
    <row r="630" ht="12.75">
      <c r="B630" s="257"/>
    </row>
    <row r="631" ht="12.75">
      <c r="B631" s="257"/>
    </row>
    <row r="632" ht="12.75">
      <c r="B632" s="257"/>
    </row>
    <row r="633" ht="12.75">
      <c r="B633" s="257"/>
    </row>
    <row r="634" ht="12.75">
      <c r="B634" s="257"/>
    </row>
    <row r="635" ht="12.75">
      <c r="B635" s="257"/>
    </row>
    <row r="636" ht="12.75">
      <c r="B636" s="257"/>
    </row>
    <row r="637" ht="12.75">
      <c r="B637" s="257"/>
    </row>
    <row r="638" ht="12.75">
      <c r="B638" s="257"/>
    </row>
    <row r="639" ht="12.75">
      <c r="B639" s="257"/>
    </row>
    <row r="640" ht="12.75">
      <c r="B640" s="257"/>
    </row>
    <row r="641" ht="12.75">
      <c r="B641" s="257"/>
    </row>
    <row r="642" ht="12.75">
      <c r="B642" s="257"/>
    </row>
    <row r="643" ht="12.75">
      <c r="B643" s="257"/>
    </row>
    <row r="644" ht="12.75">
      <c r="B644" s="257"/>
    </row>
    <row r="645" ht="12.75">
      <c r="B645" s="257"/>
    </row>
    <row r="646" ht="12.75">
      <c r="B646" s="257"/>
    </row>
    <row r="647" ht="12.75">
      <c r="B647" s="257"/>
    </row>
    <row r="648" ht="12.75">
      <c r="B648" s="257"/>
    </row>
    <row r="649" ht="12.75">
      <c r="B649" s="257"/>
    </row>
    <row r="650" ht="12.75">
      <c r="B650" s="257"/>
    </row>
    <row r="651" ht="12.75">
      <c r="B651" s="257"/>
    </row>
    <row r="652" ht="12.75">
      <c r="B652" s="257"/>
    </row>
    <row r="653" ht="12.75">
      <c r="B653" s="257"/>
    </row>
    <row r="654" ht="12.75">
      <c r="B654" s="257"/>
    </row>
    <row r="655" ht="12.75">
      <c r="B655" s="257"/>
    </row>
    <row r="656" ht="12.75">
      <c r="B656" s="257"/>
    </row>
    <row r="657" ht="12.75">
      <c r="B657" s="257"/>
    </row>
    <row r="658" ht="12.75">
      <c r="B658" s="257"/>
    </row>
    <row r="659" ht="12.75">
      <c r="B659" s="257"/>
    </row>
    <row r="660" ht="12.75">
      <c r="B660" s="257"/>
    </row>
    <row r="661" ht="12.75">
      <c r="B661" s="257"/>
    </row>
    <row r="662" ht="12.75">
      <c r="B662" s="257"/>
    </row>
    <row r="663" ht="12.75">
      <c r="B663" s="257"/>
    </row>
    <row r="664" ht="12.75">
      <c r="B664" s="257"/>
    </row>
    <row r="665" ht="12.75">
      <c r="B665" s="257"/>
    </row>
    <row r="666" ht="12.75">
      <c r="B666" s="257"/>
    </row>
    <row r="667" ht="12.75">
      <c r="B667" s="257"/>
    </row>
    <row r="668" ht="12.75">
      <c r="B668" s="257"/>
    </row>
    <row r="669" ht="12.75">
      <c r="B669" s="257"/>
    </row>
    <row r="670" ht="12.75">
      <c r="B670" s="257"/>
    </row>
    <row r="671" ht="12.75">
      <c r="B671" s="257"/>
    </row>
    <row r="672" ht="12.75">
      <c r="B672" s="257"/>
    </row>
    <row r="673" ht="12.75">
      <c r="B673" s="257"/>
    </row>
    <row r="674" ht="12.75">
      <c r="B674" s="257"/>
    </row>
    <row r="675" ht="12.75">
      <c r="B675" s="257"/>
    </row>
    <row r="676" ht="12.75">
      <c r="B676" s="257"/>
    </row>
    <row r="677" ht="12.75">
      <c r="B677" s="257"/>
    </row>
    <row r="678" ht="12.75">
      <c r="B678" s="257"/>
    </row>
    <row r="679" ht="12.75">
      <c r="B679" s="257"/>
    </row>
    <row r="680" ht="12.75">
      <c r="B680" s="257"/>
    </row>
    <row r="681" ht="12.75">
      <c r="B681" s="257"/>
    </row>
    <row r="682" ht="12.75">
      <c r="B682" s="257"/>
    </row>
    <row r="683" ht="12.75">
      <c r="B683" s="257"/>
    </row>
    <row r="684" ht="12.75">
      <c r="B684" s="257"/>
    </row>
    <row r="685" ht="12.75">
      <c r="B685" s="257"/>
    </row>
    <row r="686" ht="12.75">
      <c r="B686" s="257"/>
    </row>
    <row r="687" ht="12.75">
      <c r="B687" s="257"/>
    </row>
    <row r="688" ht="12.75">
      <c r="B688" s="257"/>
    </row>
    <row r="689" ht="12.75">
      <c r="B689" s="257"/>
    </row>
    <row r="690" ht="12.75">
      <c r="B690" s="257"/>
    </row>
    <row r="691" ht="12.75">
      <c r="B691" s="257"/>
    </row>
    <row r="692" ht="12.75">
      <c r="B692" s="257"/>
    </row>
    <row r="693" ht="12.75">
      <c r="B693" s="257"/>
    </row>
    <row r="694" ht="12.75">
      <c r="B694" s="257"/>
    </row>
    <row r="695" ht="12.75">
      <c r="B695" s="257"/>
    </row>
    <row r="696" ht="12.75">
      <c r="B696" s="257"/>
    </row>
    <row r="697" ht="12.75">
      <c r="B697" s="257"/>
    </row>
    <row r="698" ht="12.75">
      <c r="B698" s="257"/>
    </row>
    <row r="699" ht="12.75">
      <c r="B699" s="257"/>
    </row>
    <row r="700" ht="12.75">
      <c r="B700" s="257"/>
    </row>
    <row r="701" ht="12.75">
      <c r="B701" s="257"/>
    </row>
    <row r="702" ht="12.75">
      <c r="B702" s="257"/>
    </row>
    <row r="703" ht="12.75">
      <c r="B703" s="257"/>
    </row>
    <row r="704" ht="12.75">
      <c r="B704" s="257"/>
    </row>
    <row r="705" ht="12.75">
      <c r="B705" s="257"/>
    </row>
    <row r="706" ht="12.75">
      <c r="B706" s="257"/>
    </row>
    <row r="707" ht="12.75">
      <c r="B707" s="257"/>
    </row>
    <row r="708" ht="12.75">
      <c r="B708" s="257"/>
    </row>
    <row r="709" ht="12.75">
      <c r="B709" s="257"/>
    </row>
    <row r="710" ht="12.75">
      <c r="B710" s="257"/>
    </row>
    <row r="711" ht="12.75">
      <c r="B711" s="257"/>
    </row>
    <row r="712" ht="12.75">
      <c r="B712" s="257"/>
    </row>
    <row r="713" ht="12.75">
      <c r="B713" s="257"/>
    </row>
    <row r="714" ht="12.75">
      <c r="B714" s="257"/>
    </row>
    <row r="715" ht="12.75">
      <c r="B715" s="257"/>
    </row>
    <row r="716" ht="12.75">
      <c r="B716" s="257"/>
    </row>
    <row r="717" ht="12.75">
      <c r="B717" s="257"/>
    </row>
    <row r="718" ht="12.75">
      <c r="B718" s="257"/>
    </row>
    <row r="719" ht="12.75">
      <c r="B719" s="257"/>
    </row>
    <row r="720" ht="12.75">
      <c r="B720" s="257"/>
    </row>
    <row r="721" ht="12.75">
      <c r="B721" s="257"/>
    </row>
    <row r="722" ht="12.75">
      <c r="B722" s="257"/>
    </row>
    <row r="723" ht="12.75">
      <c r="B723" s="257"/>
    </row>
    <row r="724" ht="12.75">
      <c r="B724" s="257"/>
    </row>
    <row r="725" ht="12.75">
      <c r="B725" s="257"/>
    </row>
    <row r="726" ht="12.75">
      <c r="B726" s="257"/>
    </row>
    <row r="727" ht="12.75">
      <c r="B727" s="257"/>
    </row>
    <row r="728" ht="12.75">
      <c r="B728" s="257"/>
    </row>
    <row r="729" ht="12.75">
      <c r="B729" s="257"/>
    </row>
    <row r="730" ht="12.75">
      <c r="B730" s="257"/>
    </row>
    <row r="731" ht="12.75">
      <c r="B731" s="257"/>
    </row>
    <row r="732" ht="12.75">
      <c r="B732" s="257"/>
    </row>
    <row r="733" ht="12.75">
      <c r="B733" s="257"/>
    </row>
    <row r="734" ht="12.75">
      <c r="B734" s="257"/>
    </row>
    <row r="735" ht="12.75">
      <c r="B735" s="257"/>
    </row>
    <row r="736" ht="12.75">
      <c r="B736" s="257"/>
    </row>
    <row r="737" ht="12.75">
      <c r="B737" s="257"/>
    </row>
    <row r="738" ht="12.75">
      <c r="B738" s="257"/>
    </row>
    <row r="739" ht="12.75">
      <c r="B739" s="257"/>
    </row>
    <row r="740" ht="12.75">
      <c r="B740" s="257"/>
    </row>
    <row r="741" ht="12.75">
      <c r="B741" s="257"/>
    </row>
    <row r="742" ht="12.75">
      <c r="B742" s="257"/>
    </row>
    <row r="743" ht="12.75">
      <c r="B743" s="257"/>
    </row>
    <row r="744" ht="12.75">
      <c r="B744" s="257"/>
    </row>
    <row r="745" ht="12.75">
      <c r="B745" s="257"/>
    </row>
    <row r="746" ht="12.75">
      <c r="B746" s="257"/>
    </row>
    <row r="747" ht="12.75">
      <c r="B747" s="257"/>
    </row>
    <row r="748" ht="12.75">
      <c r="B748" s="257"/>
    </row>
    <row r="749" ht="12.75">
      <c r="B749" s="257"/>
    </row>
    <row r="750" ht="12.75">
      <c r="B750" s="257"/>
    </row>
    <row r="751" ht="12.75">
      <c r="B751" s="257"/>
    </row>
    <row r="752" ht="12.75">
      <c r="B752" s="257"/>
    </row>
    <row r="753" ht="12.75">
      <c r="B753" s="257"/>
    </row>
    <row r="754" ht="12.75">
      <c r="B754" s="257"/>
    </row>
    <row r="755" ht="12.75">
      <c r="B755" s="257"/>
    </row>
    <row r="756" ht="12.75">
      <c r="B756" s="257"/>
    </row>
    <row r="757" ht="12.75">
      <c r="B757" s="257"/>
    </row>
    <row r="758" ht="12.75">
      <c r="B758" s="257"/>
    </row>
    <row r="759" ht="12.75">
      <c r="B759" s="257"/>
    </row>
    <row r="760" ht="12.75">
      <c r="B760" s="257"/>
    </row>
    <row r="761" ht="12.75">
      <c r="B761" s="257"/>
    </row>
    <row r="762" ht="12.75">
      <c r="B762" s="257"/>
    </row>
    <row r="763" ht="12.75">
      <c r="B763" s="257"/>
    </row>
    <row r="764" ht="12.75">
      <c r="B764" s="257"/>
    </row>
    <row r="765" ht="12.75">
      <c r="B765" s="257"/>
    </row>
    <row r="766" ht="12.75">
      <c r="B766" s="257"/>
    </row>
    <row r="767" ht="12.75">
      <c r="B767" s="257"/>
    </row>
    <row r="768" ht="12.75">
      <c r="B768" s="257"/>
    </row>
    <row r="769" ht="12.75">
      <c r="B769" s="257"/>
    </row>
    <row r="770" ht="12.75">
      <c r="B770" s="257"/>
    </row>
    <row r="771" ht="12.75">
      <c r="B771" s="257"/>
    </row>
    <row r="772" ht="12.75">
      <c r="B772" s="257"/>
    </row>
    <row r="773" ht="12.75">
      <c r="B773" s="257"/>
    </row>
    <row r="774" ht="12.75">
      <c r="B774" s="257"/>
    </row>
    <row r="775" ht="12.75">
      <c r="B775" s="257"/>
    </row>
    <row r="776" ht="12.75">
      <c r="B776" s="257"/>
    </row>
    <row r="777" ht="12.75">
      <c r="B777" s="257"/>
    </row>
    <row r="778" ht="12.75">
      <c r="B778" s="257"/>
    </row>
    <row r="779" ht="12.75">
      <c r="B779" s="257"/>
    </row>
    <row r="780" ht="12.75">
      <c r="B780" s="257"/>
    </row>
    <row r="781" ht="12.75">
      <c r="B781" s="257"/>
    </row>
    <row r="782" ht="12.75">
      <c r="B782" s="257"/>
    </row>
    <row r="783" ht="12.75">
      <c r="B783" s="257"/>
    </row>
    <row r="784" ht="12.75">
      <c r="B784" s="257"/>
    </row>
    <row r="785" ht="12.75">
      <c r="B785" s="257"/>
    </row>
    <row r="786" ht="12.75">
      <c r="B786" s="257"/>
    </row>
    <row r="787" ht="12.75">
      <c r="B787" s="257"/>
    </row>
    <row r="788" ht="12.75">
      <c r="B788" s="257"/>
    </row>
    <row r="789" ht="12.75">
      <c r="B789" s="257"/>
    </row>
    <row r="790" ht="12.75">
      <c r="B790" s="257"/>
    </row>
    <row r="791" ht="12.75">
      <c r="B791" s="257"/>
    </row>
    <row r="792" ht="12.75">
      <c r="B792" s="257"/>
    </row>
    <row r="793" ht="12.75">
      <c r="B793" s="257"/>
    </row>
    <row r="794" ht="12.75">
      <c r="B794" s="257"/>
    </row>
    <row r="795" ht="12.75">
      <c r="B795" s="257"/>
    </row>
    <row r="796" ht="12.75">
      <c r="B796" s="257"/>
    </row>
    <row r="797" ht="12.75">
      <c r="B797" s="257"/>
    </row>
    <row r="798" ht="12.75">
      <c r="B798" s="257"/>
    </row>
    <row r="799" ht="12.75">
      <c r="B799" s="257"/>
    </row>
    <row r="800" ht="12.75">
      <c r="B800" s="257"/>
    </row>
    <row r="801" ht="12.75">
      <c r="B801" s="257"/>
    </row>
    <row r="802" ht="12.75">
      <c r="B802" s="257"/>
    </row>
    <row r="803" ht="12.75">
      <c r="B803" s="257"/>
    </row>
    <row r="804" ht="12.75">
      <c r="B804" s="257"/>
    </row>
    <row r="805" ht="12.75">
      <c r="B805" s="257"/>
    </row>
    <row r="806" ht="12.75">
      <c r="B806" s="257"/>
    </row>
    <row r="807" ht="12.75">
      <c r="B807" s="257"/>
    </row>
    <row r="808" ht="12.75">
      <c r="B808" s="257"/>
    </row>
    <row r="809" ht="12.75">
      <c r="B809" s="257"/>
    </row>
    <row r="810" ht="12.75">
      <c r="B810" s="257"/>
    </row>
    <row r="811" ht="12.75">
      <c r="B811" s="257"/>
    </row>
    <row r="812" ht="12.75">
      <c r="B812" s="257"/>
    </row>
    <row r="813" ht="12.75">
      <c r="B813" s="257"/>
    </row>
    <row r="814" ht="12.75">
      <c r="B814" s="257"/>
    </row>
    <row r="815" ht="12.75">
      <c r="B815" s="257"/>
    </row>
    <row r="816" ht="12.75">
      <c r="B816" s="257"/>
    </row>
    <row r="817" ht="12.75">
      <c r="B817" s="257"/>
    </row>
    <row r="818" ht="12.75">
      <c r="B818" s="257"/>
    </row>
    <row r="819" ht="12.75">
      <c r="B819" s="257"/>
    </row>
    <row r="820" ht="12.75">
      <c r="B820" s="257"/>
    </row>
    <row r="821" ht="12.75">
      <c r="B821" s="257"/>
    </row>
    <row r="822" ht="12.75">
      <c r="B822" s="257"/>
    </row>
    <row r="823" ht="12.75">
      <c r="B823" s="257"/>
    </row>
    <row r="824" ht="12.75">
      <c r="B824" s="257"/>
    </row>
    <row r="825" ht="12.75">
      <c r="B825" s="257"/>
    </row>
    <row r="826" ht="12.75">
      <c r="B826" s="257"/>
    </row>
    <row r="827" ht="12.75">
      <c r="B827" s="257"/>
    </row>
    <row r="828" ht="12.75">
      <c r="B828" s="257"/>
    </row>
    <row r="829" ht="12.75">
      <c r="B829" s="257"/>
    </row>
    <row r="830" ht="12.75">
      <c r="B830" s="257"/>
    </row>
    <row r="831" ht="12.75">
      <c r="B831" s="257"/>
    </row>
    <row r="832" ht="12.75">
      <c r="B832" s="257"/>
    </row>
    <row r="833" ht="12.75">
      <c r="B833" s="257"/>
    </row>
    <row r="834" ht="12.75">
      <c r="B834" s="257"/>
    </row>
    <row r="835" ht="12.75">
      <c r="B835" s="257"/>
    </row>
    <row r="836" ht="12.75">
      <c r="B836" s="257"/>
    </row>
    <row r="837" ht="12.75">
      <c r="B837" s="257"/>
    </row>
    <row r="838" ht="12.75">
      <c r="B838" s="257"/>
    </row>
    <row r="839" ht="12.75">
      <c r="B839" s="257"/>
    </row>
    <row r="840" ht="12.75">
      <c r="B840" s="257"/>
    </row>
    <row r="841" ht="12.75">
      <c r="B841" s="257"/>
    </row>
    <row r="842" ht="12.75">
      <c r="B842" s="257"/>
    </row>
    <row r="843" ht="12.75">
      <c r="B843" s="257"/>
    </row>
    <row r="844" ht="12.75">
      <c r="B844" s="257"/>
    </row>
    <row r="845" ht="12.75">
      <c r="B845" s="257"/>
    </row>
    <row r="846" ht="12.75">
      <c r="B846" s="257"/>
    </row>
    <row r="847" ht="12.75">
      <c r="B847" s="257"/>
    </row>
    <row r="848" ht="12.75">
      <c r="B848" s="257"/>
    </row>
    <row r="849" ht="12.75">
      <c r="B849" s="257"/>
    </row>
    <row r="850" ht="12.75">
      <c r="B850" s="257"/>
    </row>
    <row r="851" ht="12.75">
      <c r="B851" s="257"/>
    </row>
    <row r="852" ht="12.75">
      <c r="B852" s="257"/>
    </row>
    <row r="853" ht="12.75">
      <c r="B853" s="257"/>
    </row>
    <row r="854" ht="12.75">
      <c r="B854" s="257"/>
    </row>
    <row r="855" ht="12.75">
      <c r="B855" s="257"/>
    </row>
    <row r="856" ht="12.75">
      <c r="B856" s="257"/>
    </row>
    <row r="857" ht="12.75">
      <c r="B857" s="257"/>
    </row>
    <row r="858" ht="12.75">
      <c r="B858" s="257"/>
    </row>
    <row r="859" ht="12.75">
      <c r="B859" s="257"/>
    </row>
    <row r="860" ht="12.75">
      <c r="B860" s="257"/>
    </row>
    <row r="861" ht="12.75">
      <c r="B861" s="257"/>
    </row>
    <row r="862" ht="12.75">
      <c r="B862" s="257"/>
    </row>
    <row r="863" ht="12.75">
      <c r="B863" s="257"/>
    </row>
    <row r="864" ht="12.75">
      <c r="B864" s="257"/>
    </row>
    <row r="865" ht="12.75">
      <c r="B865" s="257"/>
    </row>
    <row r="866" ht="12.75">
      <c r="B866" s="257"/>
    </row>
    <row r="867" ht="12.75">
      <c r="B867" s="257"/>
    </row>
    <row r="868" ht="12.75">
      <c r="B868" s="257"/>
    </row>
    <row r="869" ht="12.75">
      <c r="B869" s="257"/>
    </row>
    <row r="870" ht="12.75">
      <c r="B870" s="257"/>
    </row>
    <row r="871" ht="12.75">
      <c r="B871" s="257"/>
    </row>
    <row r="872" ht="12.75">
      <c r="B872" s="257"/>
    </row>
    <row r="873" ht="12.75">
      <c r="B873" s="257"/>
    </row>
    <row r="874" ht="12.75">
      <c r="B874" s="257"/>
    </row>
    <row r="875" ht="12.75">
      <c r="B875" s="257"/>
    </row>
    <row r="876" ht="12.75">
      <c r="B876" s="257"/>
    </row>
    <row r="877" ht="12.75">
      <c r="B877" s="257"/>
    </row>
    <row r="878" ht="12.75">
      <c r="B878" s="257"/>
    </row>
    <row r="879" ht="12.75">
      <c r="B879" s="257"/>
    </row>
    <row r="880" ht="12.75">
      <c r="B880" s="257"/>
    </row>
    <row r="881" ht="12.75">
      <c r="B881" s="257"/>
    </row>
    <row r="882" ht="12.75">
      <c r="B882" s="257"/>
    </row>
    <row r="883" ht="12.75">
      <c r="B883" s="257"/>
    </row>
    <row r="884" ht="12.75">
      <c r="B884" s="257"/>
    </row>
    <row r="885" ht="12.75">
      <c r="B885" s="257"/>
    </row>
    <row r="886" ht="12.75">
      <c r="B886" s="257"/>
    </row>
    <row r="887" ht="12.75">
      <c r="B887" s="257"/>
    </row>
    <row r="888" ht="12.75">
      <c r="B888" s="257"/>
    </row>
    <row r="889" ht="12.75">
      <c r="B889" s="257"/>
    </row>
    <row r="890" ht="12.75">
      <c r="B890" s="257"/>
    </row>
    <row r="891" ht="12.75">
      <c r="B891" s="257"/>
    </row>
    <row r="892" ht="12.75">
      <c r="B892" s="257"/>
    </row>
    <row r="893" ht="12.75">
      <c r="B893" s="257"/>
    </row>
    <row r="894" ht="12.75">
      <c r="B894" s="257"/>
    </row>
    <row r="895" ht="12.75">
      <c r="B895" s="257"/>
    </row>
    <row r="896" ht="12.75">
      <c r="B896" s="257"/>
    </row>
    <row r="897" ht="12.75">
      <c r="B897" s="257"/>
    </row>
    <row r="898" ht="12.75">
      <c r="B898" s="257"/>
    </row>
    <row r="899" ht="12.75">
      <c r="B899" s="257"/>
    </row>
    <row r="900" ht="12.75">
      <c r="B900" s="257"/>
    </row>
    <row r="901" ht="12.75">
      <c r="B901" s="257"/>
    </row>
    <row r="902" ht="12.75">
      <c r="B902" s="257"/>
    </row>
    <row r="903" ht="12.75">
      <c r="B903" s="257"/>
    </row>
    <row r="904" ht="12.75">
      <c r="B904" s="257"/>
    </row>
    <row r="905" ht="12.75">
      <c r="B905" s="257"/>
    </row>
    <row r="906" ht="12.75">
      <c r="B906" s="257"/>
    </row>
    <row r="907" ht="12.75">
      <c r="B907" s="257"/>
    </row>
    <row r="908" ht="12.75">
      <c r="B908" s="257"/>
    </row>
    <row r="909" ht="12.75">
      <c r="B909" s="257"/>
    </row>
    <row r="910" ht="12.75">
      <c r="B910" s="257"/>
    </row>
    <row r="911" ht="12.75">
      <c r="B911" s="257"/>
    </row>
    <row r="912" ht="12.75">
      <c r="B912" s="257"/>
    </row>
    <row r="913" ht="12.75">
      <c r="B913" s="257"/>
    </row>
    <row r="914" ht="12.75">
      <c r="B914" s="257"/>
    </row>
    <row r="915" ht="12.75">
      <c r="B915" s="257"/>
    </row>
    <row r="916" ht="12.75">
      <c r="B916" s="257"/>
    </row>
    <row r="917" ht="12.75">
      <c r="B917" s="257"/>
    </row>
    <row r="918" ht="12.75">
      <c r="B918" s="257"/>
    </row>
    <row r="919" ht="12.75">
      <c r="B919" s="257"/>
    </row>
    <row r="920" ht="12.75">
      <c r="B920" s="257"/>
    </row>
    <row r="921" ht="12.75">
      <c r="B921" s="257"/>
    </row>
    <row r="922" ht="12.75">
      <c r="B922" s="257"/>
    </row>
    <row r="923" ht="12.75">
      <c r="B923" s="257"/>
    </row>
    <row r="924" ht="12.75">
      <c r="B924" s="257"/>
    </row>
    <row r="925" ht="12.75">
      <c r="B925" s="257"/>
    </row>
    <row r="926" ht="12.75">
      <c r="B926" s="257"/>
    </row>
    <row r="927" ht="12.75">
      <c r="B927" s="257"/>
    </row>
    <row r="928" ht="12.75">
      <c r="B928" s="257"/>
    </row>
    <row r="929" ht="12.75">
      <c r="B929" s="257"/>
    </row>
    <row r="930" ht="12.75">
      <c r="B930" s="257"/>
    </row>
    <row r="931" ht="12.75">
      <c r="B931" s="257"/>
    </row>
    <row r="932" ht="12.75">
      <c r="B932" s="257"/>
    </row>
    <row r="933" ht="12.75">
      <c r="B933" s="257"/>
    </row>
    <row r="934" ht="12.75">
      <c r="B934" s="257"/>
    </row>
    <row r="935" ht="12.75">
      <c r="B935" s="257"/>
    </row>
    <row r="936" ht="12.75">
      <c r="B936" s="257"/>
    </row>
    <row r="937" ht="12.75">
      <c r="B937" s="257"/>
    </row>
    <row r="938" ht="12.75">
      <c r="B938" s="257"/>
    </row>
    <row r="939" ht="12.75">
      <c r="B939" s="257"/>
    </row>
    <row r="940" ht="12.75">
      <c r="B940" s="257"/>
    </row>
    <row r="941" ht="12.75">
      <c r="B941" s="257"/>
    </row>
    <row r="942" ht="12.75">
      <c r="B942" s="257"/>
    </row>
    <row r="943" ht="12.75">
      <c r="B943" s="257"/>
    </row>
    <row r="944" ht="12.75">
      <c r="B944" s="257"/>
    </row>
    <row r="945" ht="12.75">
      <c r="B945" s="257"/>
    </row>
    <row r="946" ht="12.75">
      <c r="B946" s="257"/>
    </row>
    <row r="947" ht="12.75">
      <c r="B947" s="257"/>
    </row>
    <row r="948" ht="12.75">
      <c r="B948" s="257"/>
    </row>
    <row r="949" ht="12.75">
      <c r="B949" s="257"/>
    </row>
    <row r="950" ht="12.75">
      <c r="B950" s="257"/>
    </row>
    <row r="951" ht="12.75">
      <c r="B951" s="257"/>
    </row>
    <row r="952" ht="12.75">
      <c r="B952" s="257"/>
    </row>
    <row r="953" ht="12.75">
      <c r="B953" s="257"/>
    </row>
    <row r="954" ht="12.75">
      <c r="B954" s="257"/>
    </row>
    <row r="955" ht="12.75">
      <c r="B955" s="257"/>
    </row>
    <row r="956" ht="12.75">
      <c r="B956" s="257"/>
    </row>
    <row r="957" ht="12.75">
      <c r="B957" s="257"/>
    </row>
    <row r="958" ht="12.75">
      <c r="B958" s="257"/>
    </row>
    <row r="959" ht="12.75">
      <c r="B959" s="257"/>
    </row>
    <row r="960" ht="12.75">
      <c r="B960" s="257"/>
    </row>
    <row r="961" ht="12.75">
      <c r="B961" s="257"/>
    </row>
    <row r="962" ht="12.75">
      <c r="B962" s="257"/>
    </row>
    <row r="963" ht="12.75">
      <c r="B963" s="257"/>
    </row>
    <row r="964" ht="12.75">
      <c r="B964" s="257"/>
    </row>
    <row r="965" ht="12.75">
      <c r="B965" s="257"/>
    </row>
    <row r="966" ht="12.75">
      <c r="B966" s="257"/>
    </row>
    <row r="967" ht="12.75">
      <c r="B967" s="257"/>
    </row>
    <row r="968" ht="12.75">
      <c r="B968" s="257"/>
    </row>
    <row r="969" ht="12.75">
      <c r="B969" s="257"/>
    </row>
    <row r="970" ht="12.75">
      <c r="B970" s="257"/>
    </row>
    <row r="971" ht="12.75">
      <c r="B971" s="257"/>
    </row>
    <row r="972" ht="12.75">
      <c r="B972" s="257"/>
    </row>
    <row r="973" ht="12.75">
      <c r="B973" s="257"/>
    </row>
    <row r="974" ht="12.75">
      <c r="B974" s="257"/>
    </row>
    <row r="975" ht="12.75">
      <c r="B975" s="257"/>
    </row>
    <row r="976" ht="12.75">
      <c r="B976" s="257"/>
    </row>
    <row r="977" ht="12.75">
      <c r="B977" s="257"/>
    </row>
    <row r="978" ht="12.75">
      <c r="B978" s="257"/>
    </row>
    <row r="979" ht="12.75">
      <c r="B979" s="257"/>
    </row>
    <row r="980" ht="12.75">
      <c r="B980" s="257"/>
    </row>
    <row r="981" ht="12.75">
      <c r="B981" s="257"/>
    </row>
    <row r="982" ht="12.75">
      <c r="B982" s="257"/>
    </row>
    <row r="983" ht="12.75">
      <c r="B983" s="257"/>
    </row>
    <row r="984" ht="12.75">
      <c r="B984" s="257"/>
    </row>
    <row r="985" ht="12.75">
      <c r="B985" s="257"/>
    </row>
    <row r="986" ht="12.75">
      <c r="B986" s="257"/>
    </row>
    <row r="987" ht="12.75">
      <c r="B987" s="257"/>
    </row>
    <row r="988" ht="12.75">
      <c r="B988" s="257"/>
    </row>
    <row r="989" ht="12.75">
      <c r="B989" s="257"/>
    </row>
    <row r="990" ht="12.75">
      <c r="B990" s="257"/>
    </row>
    <row r="991" ht="12.75">
      <c r="B991" s="257"/>
    </row>
    <row r="992" ht="12.75">
      <c r="B992" s="257"/>
    </row>
    <row r="993" ht="12.75">
      <c r="B993" s="257"/>
    </row>
    <row r="994" ht="12.75">
      <c r="B994" s="257"/>
    </row>
    <row r="995" ht="12.75">
      <c r="B995" s="257"/>
    </row>
  </sheetData>
  <mergeCells count="31">
    <mergeCell ref="H67:I67"/>
    <mergeCell ref="A1:I1"/>
    <mergeCell ref="A30:B30"/>
    <mergeCell ref="F13:G13"/>
    <mergeCell ref="F18:G18"/>
    <mergeCell ref="F25:G25"/>
    <mergeCell ref="F28:I28"/>
    <mergeCell ref="F9:I9"/>
    <mergeCell ref="A6:D6"/>
    <mergeCell ref="A32:B32"/>
    <mergeCell ref="F6:I6"/>
    <mergeCell ref="F7:G8"/>
    <mergeCell ref="A17:B17"/>
    <mergeCell ref="A7:B8"/>
    <mergeCell ref="F36:G36"/>
    <mergeCell ref="A22:B22"/>
    <mergeCell ref="A38:B38"/>
    <mergeCell ref="F37:G37"/>
    <mergeCell ref="A33:B33"/>
    <mergeCell ref="F34:G34"/>
    <mergeCell ref="A26:B26"/>
    <mergeCell ref="F24:G24"/>
    <mergeCell ref="C67:F67"/>
    <mergeCell ref="A46:B46"/>
    <mergeCell ref="A55:B55"/>
    <mergeCell ref="A49:B49"/>
    <mergeCell ref="F55:G55"/>
    <mergeCell ref="F51:G51"/>
    <mergeCell ref="A53:B53"/>
    <mergeCell ref="A54:B54"/>
    <mergeCell ref="F50:G50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3"/>
  <sheetViews>
    <sheetView zoomScale="120" zoomScaleNormal="120" workbookViewId="0" topLeftCell="A1">
      <pane ySplit="7" topLeftCell="BM23" activePane="bottomLeft" state="frozen"/>
      <selection pane="topLeft" activeCell="K24" sqref="K24"/>
      <selection pane="bottomLeft" activeCell="A42" sqref="A42"/>
    </sheetView>
  </sheetViews>
  <sheetFormatPr defaultColWidth="9.140625" defaultRowHeight="12.75"/>
  <cols>
    <col min="1" max="1" width="3.8515625" style="220" customWidth="1"/>
    <col min="2" max="2" width="26.28125" style="220" customWidth="1"/>
    <col min="3" max="4" width="10.28125" style="220" customWidth="1"/>
    <col min="5" max="5" width="1.1484375" style="253" customWidth="1"/>
    <col min="6" max="6" width="2.8515625" style="220" customWidth="1"/>
    <col min="7" max="7" width="25.7109375" style="220" customWidth="1"/>
    <col min="8" max="9" width="10.28125" style="220" customWidth="1"/>
    <col min="10" max="16384" width="9.140625" style="220" customWidth="1"/>
  </cols>
  <sheetData>
    <row r="1" spans="1:9" s="171" customFormat="1" ht="19.5">
      <c r="A1" s="368" t="s">
        <v>299</v>
      </c>
      <c r="B1" s="368"/>
      <c r="C1" s="368"/>
      <c r="D1" s="368"/>
      <c r="E1" s="368"/>
      <c r="F1" s="368"/>
      <c r="G1" s="368"/>
      <c r="H1" s="368"/>
      <c r="I1" s="368"/>
    </row>
    <row r="2" spans="1:9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146</v>
      </c>
      <c r="B4" s="176" t="s">
        <v>397</v>
      </c>
      <c r="C4" s="176"/>
      <c r="D4" s="176"/>
      <c r="E4" s="176"/>
      <c r="F4" s="176"/>
      <c r="G4" s="176"/>
      <c r="H4" s="176"/>
      <c r="I4" s="176"/>
    </row>
    <row r="5" spans="1:9" s="171" customFormat="1" ht="12.75">
      <c r="A5" s="165"/>
      <c r="B5" s="219"/>
      <c r="C5" s="219"/>
      <c r="D5" s="219"/>
      <c r="E5" s="219"/>
      <c r="F5" s="219"/>
      <c r="G5" s="219"/>
      <c r="H5" s="219"/>
      <c r="I5" s="219"/>
    </row>
    <row r="6" spans="1:9" ht="12.75" customHeight="1">
      <c r="A6" s="339" t="s">
        <v>147</v>
      </c>
      <c r="B6" s="340"/>
      <c r="C6" s="3" t="s">
        <v>91</v>
      </c>
      <c r="D6" s="35" t="s">
        <v>271</v>
      </c>
      <c r="E6" s="6"/>
      <c r="F6" s="339" t="s">
        <v>216</v>
      </c>
      <c r="G6" s="340"/>
      <c r="H6" s="3" t="s">
        <v>91</v>
      </c>
      <c r="I6" s="35" t="s">
        <v>271</v>
      </c>
    </row>
    <row r="7" spans="1:9" ht="25.5">
      <c r="A7" s="341"/>
      <c r="B7" s="342"/>
      <c r="C7" s="7" t="s">
        <v>92</v>
      </c>
      <c r="D7" s="7" t="s">
        <v>93</v>
      </c>
      <c r="E7" s="6"/>
      <c r="F7" s="341"/>
      <c r="G7" s="342"/>
      <c r="H7" s="5" t="s">
        <v>92</v>
      </c>
      <c r="I7" s="5" t="s">
        <v>93</v>
      </c>
    </row>
    <row r="8" spans="1:9" ht="11.25" customHeight="1">
      <c r="A8" s="343" t="s">
        <v>362</v>
      </c>
      <c r="B8" s="343"/>
      <c r="C8" s="221"/>
      <c r="D8" s="221"/>
      <c r="E8" s="222"/>
      <c r="F8" s="343" t="s">
        <v>363</v>
      </c>
      <c r="G8" s="343"/>
      <c r="H8" s="223"/>
      <c r="I8" s="223"/>
    </row>
    <row r="9" spans="1:9" ht="11.25" customHeight="1">
      <c r="A9" s="344" t="s">
        <v>332</v>
      </c>
      <c r="B9" s="344"/>
      <c r="C9" s="221"/>
      <c r="D9" s="221"/>
      <c r="E9" s="222"/>
      <c r="F9" s="344" t="s">
        <v>333</v>
      </c>
      <c r="G9" s="344"/>
      <c r="H9" s="224"/>
      <c r="I9" s="224"/>
    </row>
    <row r="10" spans="1:9" ht="11.25" customHeight="1">
      <c r="A10" s="71">
        <v>1</v>
      </c>
      <c r="B10" s="71" t="s">
        <v>59</v>
      </c>
      <c r="C10" s="225">
        <v>2889</v>
      </c>
      <c r="D10" s="225">
        <v>3076</v>
      </c>
      <c r="E10" s="222"/>
      <c r="F10" s="223">
        <v>1</v>
      </c>
      <c r="G10" s="71" t="s">
        <v>60</v>
      </c>
      <c r="H10" s="225">
        <v>8584</v>
      </c>
      <c r="I10" s="225">
        <v>12984</v>
      </c>
    </row>
    <row r="11" spans="1:9" ht="12.75">
      <c r="A11" s="71">
        <v>2</v>
      </c>
      <c r="B11" s="71" t="s">
        <v>61</v>
      </c>
      <c r="C11" s="225">
        <v>1876</v>
      </c>
      <c r="D11" s="225">
        <v>1918</v>
      </c>
      <c r="E11" s="222"/>
      <c r="F11" s="223">
        <v>2</v>
      </c>
      <c r="G11" s="71" t="s">
        <v>62</v>
      </c>
      <c r="H11" s="225">
        <v>1561</v>
      </c>
      <c r="I11" s="225">
        <v>942</v>
      </c>
    </row>
    <row r="12" spans="1:9" ht="12.75">
      <c r="A12" s="71">
        <v>3</v>
      </c>
      <c r="B12" s="71" t="s">
        <v>63</v>
      </c>
      <c r="C12" s="225">
        <v>3470</v>
      </c>
      <c r="D12" s="225">
        <v>3057</v>
      </c>
      <c r="E12" s="226"/>
      <c r="F12" s="223">
        <v>3</v>
      </c>
      <c r="G12" s="71" t="s">
        <v>64</v>
      </c>
      <c r="H12" s="225">
        <v>3249</v>
      </c>
      <c r="I12" s="225">
        <v>2066</v>
      </c>
    </row>
    <row r="13" spans="1:9" ht="12.75">
      <c r="A13" s="71">
        <v>4</v>
      </c>
      <c r="B13" s="71" t="s">
        <v>65</v>
      </c>
      <c r="C13" s="225">
        <v>788</v>
      </c>
      <c r="D13" s="225">
        <v>528</v>
      </c>
      <c r="E13" s="226"/>
      <c r="F13" s="223">
        <v>4</v>
      </c>
      <c r="G13" s="71" t="s">
        <v>66</v>
      </c>
      <c r="H13" s="225">
        <v>21</v>
      </c>
      <c r="I13" s="225">
        <v>56</v>
      </c>
    </row>
    <row r="14" spans="1:9" ht="12.75" customHeight="1">
      <c r="A14" s="71">
        <v>5</v>
      </c>
      <c r="B14" s="71" t="s">
        <v>67</v>
      </c>
      <c r="C14" s="225">
        <v>151</v>
      </c>
      <c r="D14" s="225">
        <v>116</v>
      </c>
      <c r="E14" s="226"/>
      <c r="F14" s="346" t="s">
        <v>68</v>
      </c>
      <c r="G14" s="346"/>
      <c r="H14" s="227">
        <f>H10+H11+H12+H13</f>
        <v>13415</v>
      </c>
      <c r="I14" s="227">
        <f>I10+I11+I12+I13</f>
        <v>16048</v>
      </c>
    </row>
    <row r="15" spans="1:9" ht="12.75">
      <c r="A15" s="71">
        <v>6</v>
      </c>
      <c r="B15" s="71" t="s">
        <v>69</v>
      </c>
      <c r="C15" s="225">
        <v>178</v>
      </c>
      <c r="D15" s="225">
        <v>136</v>
      </c>
      <c r="E15" s="226"/>
      <c r="F15" s="369" t="s">
        <v>334</v>
      </c>
      <c r="G15" s="369"/>
      <c r="H15" s="228"/>
      <c r="I15" s="228"/>
    </row>
    <row r="16" spans="1:9" ht="13.5">
      <c r="A16" s="346" t="s">
        <v>68</v>
      </c>
      <c r="B16" s="346"/>
      <c r="C16" s="227">
        <f>C10+C11+C12+C13+C14+C15</f>
        <v>9352</v>
      </c>
      <c r="D16" s="227">
        <f>D10+D11+D12+D13+D14+D15</f>
        <v>8831</v>
      </c>
      <c r="E16" s="226"/>
      <c r="F16" s="344" t="s">
        <v>335</v>
      </c>
      <c r="G16" s="344"/>
      <c r="H16" s="225"/>
      <c r="I16" s="225"/>
    </row>
    <row r="17" spans="1:9" ht="12.75">
      <c r="A17" s="99" t="s">
        <v>148</v>
      </c>
      <c r="B17" s="71"/>
      <c r="C17" s="230"/>
      <c r="D17" s="230"/>
      <c r="E17" s="226"/>
      <c r="F17" s="223">
        <v>1</v>
      </c>
      <c r="G17" s="71" t="s">
        <v>70</v>
      </c>
      <c r="H17" s="215">
        <v>201</v>
      </c>
      <c r="I17" s="215">
        <v>1</v>
      </c>
    </row>
    <row r="18" spans="1:9" ht="22.5">
      <c r="A18" s="71">
        <v>1</v>
      </c>
      <c r="B18" s="231" t="s">
        <v>149</v>
      </c>
      <c r="C18" s="225">
        <v>1260</v>
      </c>
      <c r="D18" s="225">
        <v>969</v>
      </c>
      <c r="E18" s="226"/>
      <c r="F18" s="223">
        <v>2</v>
      </c>
      <c r="G18" s="229" t="s">
        <v>153</v>
      </c>
      <c r="H18" s="215">
        <v>16</v>
      </c>
      <c r="I18" s="215">
        <v>33</v>
      </c>
    </row>
    <row r="19" spans="1:9" ht="13.5">
      <c r="A19" s="346" t="s">
        <v>72</v>
      </c>
      <c r="B19" s="346"/>
      <c r="C19" s="227">
        <f>SUM(C18:C18)</f>
        <v>1260</v>
      </c>
      <c r="D19" s="227">
        <f>SUM(D18:D18)</f>
        <v>969</v>
      </c>
      <c r="E19" s="226"/>
      <c r="F19" s="370" t="s">
        <v>71</v>
      </c>
      <c r="G19" s="371"/>
      <c r="H19" s="233">
        <f>SUM(H17:H18)</f>
        <v>217</v>
      </c>
      <c r="I19" s="233">
        <f>SUM(I17:I18)</f>
        <v>34</v>
      </c>
    </row>
    <row r="20" spans="1:9" ht="12.75">
      <c r="A20" s="351" t="s">
        <v>331</v>
      </c>
      <c r="B20" s="351"/>
      <c r="C20" s="230"/>
      <c r="D20" s="230"/>
      <c r="E20" s="226"/>
      <c r="F20" s="328"/>
      <c r="G20" s="329"/>
      <c r="H20" s="235"/>
      <c r="I20" s="236"/>
    </row>
    <row r="21" spans="1:9" ht="12.75">
      <c r="A21" s="71">
        <v>1</v>
      </c>
      <c r="B21" s="229" t="s">
        <v>73</v>
      </c>
      <c r="C21" s="225">
        <v>924</v>
      </c>
      <c r="D21" s="225">
        <v>927</v>
      </c>
      <c r="E21" s="232"/>
      <c r="F21" s="330"/>
      <c r="G21" s="331"/>
      <c r="H21" s="237"/>
      <c r="I21" s="238"/>
    </row>
    <row r="22" spans="1:9" ht="26.25" customHeight="1">
      <c r="A22" s="71">
        <v>2</v>
      </c>
      <c r="B22" s="229" t="s">
        <v>150</v>
      </c>
      <c r="C22" s="225"/>
      <c r="D22" s="225">
        <v>57</v>
      </c>
      <c r="E22" s="232"/>
      <c r="F22" s="330"/>
      <c r="G22" s="331"/>
      <c r="H22" s="237"/>
      <c r="I22" s="238"/>
    </row>
    <row r="23" spans="1:9" ht="20.25" customHeight="1">
      <c r="A23" s="71">
        <v>3</v>
      </c>
      <c r="B23" s="229" t="s">
        <v>151</v>
      </c>
      <c r="C23" s="225">
        <v>34</v>
      </c>
      <c r="D23" s="225">
        <v>14</v>
      </c>
      <c r="E23" s="222"/>
      <c r="F23" s="330"/>
      <c r="G23" s="331"/>
      <c r="H23" s="237"/>
      <c r="I23" s="238"/>
    </row>
    <row r="24" spans="1:9" ht="22.5">
      <c r="A24" s="71">
        <v>4</v>
      </c>
      <c r="B24" s="229" t="s">
        <v>152</v>
      </c>
      <c r="C24" s="225">
        <v>35</v>
      </c>
      <c r="D24" s="225">
        <v>86</v>
      </c>
      <c r="E24" s="222"/>
      <c r="F24" s="295"/>
      <c r="G24" s="222"/>
      <c r="H24" s="237"/>
      <c r="I24" s="238"/>
    </row>
    <row r="25" spans="1:9" ht="12.75" customHeight="1">
      <c r="A25" s="346" t="s">
        <v>71</v>
      </c>
      <c r="B25" s="346"/>
      <c r="C25" s="233">
        <f>C21+C22+C23+C24</f>
        <v>993</v>
      </c>
      <c r="D25" s="233">
        <f>D21+D22+D23+D24</f>
        <v>1084</v>
      </c>
      <c r="E25" s="222"/>
      <c r="F25" s="380"/>
      <c r="G25" s="381"/>
      <c r="H25" s="240"/>
      <c r="I25" s="241"/>
    </row>
    <row r="26" spans="1:9" ht="23.25" customHeight="1">
      <c r="A26" s="347" t="s">
        <v>339</v>
      </c>
      <c r="B26" s="348"/>
      <c r="C26" s="234">
        <f>C16+C19+C25</f>
        <v>11605</v>
      </c>
      <c r="D26" s="234">
        <f>D16+D19+D25</f>
        <v>10884</v>
      </c>
      <c r="E26" s="222"/>
      <c r="F26" s="382" t="s">
        <v>336</v>
      </c>
      <c r="G26" s="382"/>
      <c r="H26" s="234">
        <f>H19+H15+H14</f>
        <v>13632</v>
      </c>
      <c r="I26" s="234">
        <f>I19+I15+I14</f>
        <v>16082</v>
      </c>
    </row>
    <row r="27" spans="1:9" ht="12.75">
      <c r="A27" s="347" t="s">
        <v>340</v>
      </c>
      <c r="B27" s="348"/>
      <c r="C27" s="242">
        <f>IF(H26-C26&gt;0,H26-C26,0)</f>
        <v>2027</v>
      </c>
      <c r="D27" s="242">
        <f>IF(I26-D26&gt;0,I26-D26,0)</f>
        <v>5198</v>
      </c>
      <c r="E27" s="222"/>
      <c r="F27" s="327" t="s">
        <v>330</v>
      </c>
      <c r="G27" s="327"/>
      <c r="H27" s="244">
        <f>IF(-H26+C26&gt;0,-H26+C26,0)</f>
        <v>0</v>
      </c>
      <c r="I27" s="244">
        <f>IF(-I26+D26&gt;0,-I26+D26,0)</f>
        <v>0</v>
      </c>
    </row>
    <row r="28" spans="1:9" ht="13.5">
      <c r="A28" s="349" t="s">
        <v>341</v>
      </c>
      <c r="B28" s="350"/>
      <c r="C28" s="233">
        <f>C29+C30</f>
        <v>203</v>
      </c>
      <c r="D28" s="233">
        <f>D29+D30</f>
        <v>521</v>
      </c>
      <c r="E28" s="222"/>
      <c r="F28" s="328"/>
      <c r="G28" s="329"/>
      <c r="H28" s="245"/>
      <c r="I28" s="246"/>
    </row>
    <row r="29" spans="1:9" ht="12.75">
      <c r="A29" s="337" t="s">
        <v>74</v>
      </c>
      <c r="B29" s="337"/>
      <c r="C29" s="215">
        <v>135</v>
      </c>
      <c r="D29" s="215">
        <v>390</v>
      </c>
      <c r="E29" s="222"/>
      <c r="F29" s="372"/>
      <c r="G29" s="373"/>
      <c r="H29" s="248"/>
      <c r="I29" s="249"/>
    </row>
    <row r="30" spans="1:9" ht="25.5" customHeight="1">
      <c r="A30" s="334" t="s">
        <v>370</v>
      </c>
      <c r="B30" s="335"/>
      <c r="C30" s="215">
        <v>68</v>
      </c>
      <c r="D30" s="215">
        <v>131</v>
      </c>
      <c r="E30" s="222"/>
      <c r="F30" s="374"/>
      <c r="G30" s="375"/>
      <c r="H30" s="240"/>
      <c r="I30" s="241"/>
    </row>
    <row r="31" spans="1:9" ht="12.75" customHeight="1">
      <c r="A31" s="332" t="s">
        <v>342</v>
      </c>
      <c r="B31" s="332"/>
      <c r="C31" s="242">
        <f>IF(C27-C28&gt;0,C27-C28,0)</f>
        <v>1824</v>
      </c>
      <c r="D31" s="242">
        <f>IF(D27-D28&gt;0,D27-D28,0)</f>
        <v>4677</v>
      </c>
      <c r="E31" s="222"/>
      <c r="F31" s="378" t="s">
        <v>337</v>
      </c>
      <c r="G31" s="379"/>
      <c r="H31" s="243">
        <f>IF(C31&gt;0,0,H27+C28-C27)</f>
        <v>0</v>
      </c>
      <c r="I31" s="243">
        <f>IF(D31&gt;0,0,I27+D28-D27)</f>
        <v>0</v>
      </c>
    </row>
    <row r="32" spans="1:9" ht="12.75">
      <c r="A32" s="333" t="s">
        <v>343</v>
      </c>
      <c r="B32" s="333"/>
      <c r="C32" s="251">
        <f>C26+C28+C31</f>
        <v>13632</v>
      </c>
      <c r="D32" s="251">
        <f>D26+D28+D31</f>
        <v>16082</v>
      </c>
      <c r="E32" s="222"/>
      <c r="F32" s="376" t="s">
        <v>338</v>
      </c>
      <c r="G32" s="377"/>
      <c r="H32" s="251">
        <f>H26+H31</f>
        <v>13632</v>
      </c>
      <c r="I32" s="251">
        <f>I26+I31</f>
        <v>16082</v>
      </c>
    </row>
    <row r="33" spans="1:9" ht="12.75" customHeight="1">
      <c r="A33" s="252"/>
      <c r="B33" s="252"/>
      <c r="C33" s="252"/>
      <c r="D33" s="252"/>
      <c r="E33" s="222"/>
      <c r="F33" s="250"/>
      <c r="G33" s="250"/>
      <c r="H33" s="250"/>
      <c r="I33" s="250"/>
    </row>
    <row r="34" spans="1:9" ht="11.25">
      <c r="A34" s="252"/>
      <c r="B34" s="252"/>
      <c r="C34" s="252"/>
      <c r="D34" s="252"/>
      <c r="E34" s="222"/>
      <c r="F34" s="232"/>
      <c r="G34" s="250"/>
      <c r="H34" s="222"/>
      <c r="I34" s="222"/>
    </row>
    <row r="35" spans="1:9" ht="11.25">
      <c r="A35" s="252"/>
      <c r="B35" s="252"/>
      <c r="C35" s="252"/>
      <c r="D35" s="252"/>
      <c r="E35" s="222"/>
      <c r="F35" s="232"/>
      <c r="G35" s="250"/>
      <c r="H35" s="222"/>
      <c r="I35" s="222"/>
    </row>
    <row r="36" spans="1:9" ht="11.25">
      <c r="A36" s="252"/>
      <c r="B36" s="252"/>
      <c r="C36" s="252"/>
      <c r="D36" s="252"/>
      <c r="E36" s="222"/>
      <c r="F36" s="232"/>
      <c r="G36" s="250"/>
      <c r="H36" s="222"/>
      <c r="I36" s="222"/>
    </row>
    <row r="37" spans="1:9" ht="11.25">
      <c r="A37" s="252"/>
      <c r="B37" s="252"/>
      <c r="C37" s="252"/>
      <c r="D37" s="252"/>
      <c r="E37" s="222"/>
      <c r="F37" s="232"/>
      <c r="G37" s="250"/>
      <c r="H37" s="222"/>
      <c r="I37" s="222"/>
    </row>
    <row r="38" spans="1:9" ht="11.25">
      <c r="A38" s="252"/>
      <c r="B38" s="252"/>
      <c r="C38" s="252"/>
      <c r="D38" s="252"/>
      <c r="E38" s="222"/>
      <c r="F38" s="232"/>
      <c r="G38" s="250"/>
      <c r="H38" s="222"/>
      <c r="I38" s="222"/>
    </row>
    <row r="39" spans="1:9" ht="11.25" customHeight="1">
      <c r="A39" s="252"/>
      <c r="B39" s="252"/>
      <c r="C39" s="252"/>
      <c r="D39" s="252"/>
      <c r="E39" s="222"/>
      <c r="F39" s="232"/>
      <c r="G39" s="250"/>
      <c r="H39" s="222"/>
      <c r="I39" s="222"/>
    </row>
    <row r="40" spans="1:9" ht="11.25">
      <c r="A40" s="252"/>
      <c r="B40" s="252"/>
      <c r="C40" s="252"/>
      <c r="D40" s="252"/>
      <c r="E40" s="239"/>
      <c r="F40" s="232"/>
      <c r="G40" s="250"/>
      <c r="H40" s="222"/>
      <c r="I40" s="222"/>
    </row>
    <row r="41" spans="1:9" ht="11.25">
      <c r="A41" s="252"/>
      <c r="B41" s="252"/>
      <c r="C41" s="252"/>
      <c r="D41" s="252"/>
      <c r="E41" s="239"/>
      <c r="F41" s="247"/>
      <c r="G41" s="250"/>
      <c r="H41" s="252"/>
      <c r="I41" s="252"/>
    </row>
    <row r="42" spans="1:9" ht="12.75">
      <c r="A42" s="165" t="s">
        <v>404</v>
      </c>
      <c r="B42" s="166"/>
      <c r="C42" s="167" t="s">
        <v>215</v>
      </c>
      <c r="D42" s="168"/>
      <c r="E42" s="232"/>
      <c r="F42" s="167"/>
      <c r="G42" s="170"/>
      <c r="H42" s="170" t="s">
        <v>187</v>
      </c>
      <c r="I42" s="168"/>
    </row>
    <row r="43" spans="1:9" ht="11.25">
      <c r="A43" s="303"/>
      <c r="B43" s="303"/>
      <c r="C43" s="303"/>
      <c r="D43" s="303"/>
      <c r="E43" s="304"/>
      <c r="F43" s="303"/>
      <c r="G43" s="303"/>
      <c r="H43" s="303"/>
      <c r="I43" s="303"/>
    </row>
    <row r="44" spans="1:9" ht="11.25">
      <c r="A44" s="303"/>
      <c r="B44" s="303"/>
      <c r="C44" s="336" t="s">
        <v>327</v>
      </c>
      <c r="D44" s="336"/>
      <c r="E44" s="336"/>
      <c r="F44" s="336"/>
      <c r="G44" s="303"/>
      <c r="H44" s="345" t="s">
        <v>328</v>
      </c>
      <c r="I44" s="345"/>
    </row>
    <row r="45" spans="1:9" ht="11.25">
      <c r="A45" s="303"/>
      <c r="B45" s="303"/>
      <c r="C45" s="305"/>
      <c r="D45" s="305"/>
      <c r="E45" s="306"/>
      <c r="F45" s="303"/>
      <c r="G45" s="303"/>
      <c r="H45" s="303"/>
      <c r="I45" s="303"/>
    </row>
    <row r="46" spans="1:9" ht="11.25">
      <c r="A46" s="303"/>
      <c r="B46" s="303"/>
      <c r="C46" s="303"/>
      <c r="D46" s="303"/>
      <c r="E46" s="306"/>
      <c r="F46" s="303"/>
      <c r="G46" s="303"/>
      <c r="H46" s="303"/>
      <c r="I46" s="303"/>
    </row>
    <row r="47" spans="1:9" ht="11.25">
      <c r="A47" s="303"/>
      <c r="B47" s="303"/>
      <c r="C47" s="303"/>
      <c r="D47" s="303"/>
      <c r="E47" s="306"/>
      <c r="F47" s="303"/>
      <c r="G47" s="303"/>
      <c r="H47" s="303"/>
      <c r="I47" s="303"/>
    </row>
    <row r="48" spans="1:9" ht="11.25">
      <c r="A48" s="303"/>
      <c r="B48" s="303"/>
      <c r="C48" s="303"/>
      <c r="D48" s="303"/>
      <c r="E48" s="306"/>
      <c r="F48" s="303"/>
      <c r="G48" s="303"/>
      <c r="H48" s="303"/>
      <c r="I48" s="303"/>
    </row>
    <row r="49" spans="1:9" ht="11.25">
      <c r="A49" s="303"/>
      <c r="B49" s="303"/>
      <c r="C49" s="303"/>
      <c r="D49" s="303"/>
      <c r="E49" s="305"/>
      <c r="F49" s="303"/>
      <c r="G49" s="303"/>
      <c r="H49" s="303"/>
      <c r="I49" s="303"/>
    </row>
    <row r="50" spans="1:9" ht="11.25">
      <c r="A50" s="303"/>
      <c r="B50" s="303"/>
      <c r="C50" s="303"/>
      <c r="D50" s="303"/>
      <c r="E50" s="305"/>
      <c r="F50" s="303"/>
      <c r="G50" s="303"/>
      <c r="H50" s="303"/>
      <c r="I50" s="303"/>
    </row>
    <row r="51" spans="1:9" ht="11.25">
      <c r="A51" s="303"/>
      <c r="B51" s="303"/>
      <c r="C51" s="303"/>
      <c r="D51" s="303"/>
      <c r="E51" s="306"/>
      <c r="F51" s="303"/>
      <c r="G51" s="303"/>
      <c r="H51" s="303"/>
      <c r="I51" s="303"/>
    </row>
    <row r="52" spans="1:9" ht="11.25">
      <c r="A52" s="303"/>
      <c r="B52" s="303"/>
      <c r="C52" s="303"/>
      <c r="D52" s="303"/>
      <c r="E52" s="306"/>
      <c r="F52" s="303"/>
      <c r="G52" s="303"/>
      <c r="H52" s="303"/>
      <c r="I52" s="303"/>
    </row>
    <row r="53" spans="1:9" s="171" customFormat="1" ht="12.75">
      <c r="A53" s="303"/>
      <c r="B53" s="303"/>
      <c r="C53" s="303"/>
      <c r="D53" s="303"/>
      <c r="E53" s="305"/>
      <c r="F53" s="303"/>
      <c r="G53" s="303"/>
      <c r="H53" s="303"/>
      <c r="I53" s="303"/>
    </row>
  </sheetData>
  <mergeCells count="36">
    <mergeCell ref="A1:I1"/>
    <mergeCell ref="F29:G29"/>
    <mergeCell ref="F30:G30"/>
    <mergeCell ref="F32:G32"/>
    <mergeCell ref="F31:G31"/>
    <mergeCell ref="F23:G23"/>
    <mergeCell ref="F25:G25"/>
    <mergeCell ref="F26:G26"/>
    <mergeCell ref="F22:G22"/>
    <mergeCell ref="F28:G28"/>
    <mergeCell ref="F20:G20"/>
    <mergeCell ref="F21:G21"/>
    <mergeCell ref="F15:G15"/>
    <mergeCell ref="F16:G16"/>
    <mergeCell ref="F19:G19"/>
    <mergeCell ref="A25:B25"/>
    <mergeCell ref="C44:F44"/>
    <mergeCell ref="A29:B29"/>
    <mergeCell ref="A31:B31"/>
    <mergeCell ref="A32:B32"/>
    <mergeCell ref="A30:B30"/>
    <mergeCell ref="F27:G27"/>
    <mergeCell ref="H44:I44"/>
    <mergeCell ref="A8:B8"/>
    <mergeCell ref="A9:B9"/>
    <mergeCell ref="A16:B16"/>
    <mergeCell ref="F14:G14"/>
    <mergeCell ref="A26:B26"/>
    <mergeCell ref="A27:B27"/>
    <mergeCell ref="A28:B28"/>
    <mergeCell ref="A19:B19"/>
    <mergeCell ref="A20:B20"/>
    <mergeCell ref="F6:G7"/>
    <mergeCell ref="A6:B7"/>
    <mergeCell ref="F8:G8"/>
    <mergeCell ref="F9:G9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50"/>
  <sheetViews>
    <sheetView zoomScale="110" zoomScaleNormal="110" workbookViewId="0" topLeftCell="A1">
      <pane ySplit="8" topLeftCell="BM18" activePane="bottomLeft" state="frozen"/>
      <selection pane="topLeft" activeCell="K24" sqref="K24"/>
      <selection pane="bottomLeft" activeCell="A38" sqref="A38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9.5">
      <c r="A1" s="392" t="s">
        <v>49</v>
      </c>
      <c r="B1" s="393"/>
      <c r="C1" s="393"/>
      <c r="D1" s="393"/>
      <c r="E1" s="393"/>
      <c r="F1" s="393"/>
      <c r="G1" s="393"/>
      <c r="H1" s="393"/>
      <c r="I1" s="208"/>
    </row>
    <row r="2" spans="1:9" ht="12.7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146</v>
      </c>
      <c r="B4" s="211" t="s">
        <v>397</v>
      </c>
      <c r="C4" s="211"/>
      <c r="D4" s="211"/>
      <c r="E4" s="211"/>
      <c r="F4" s="211"/>
      <c r="G4" s="211"/>
      <c r="H4" s="212"/>
      <c r="I4" s="213"/>
    </row>
    <row r="5" spans="1:9" ht="12.75">
      <c r="A5" s="173"/>
      <c r="B5" s="292"/>
      <c r="C5" s="292"/>
      <c r="D5" s="292"/>
      <c r="E5" s="292"/>
      <c r="F5" s="292"/>
      <c r="G5" s="292"/>
      <c r="H5" s="294"/>
      <c r="I5" s="213"/>
    </row>
    <row r="6" spans="1:9" ht="12.75">
      <c r="A6" s="173"/>
      <c r="B6" s="291"/>
      <c r="C6" s="292"/>
      <c r="D6" s="292"/>
      <c r="E6" s="292"/>
      <c r="F6" s="292"/>
      <c r="G6" s="292"/>
      <c r="H6" s="293" t="s">
        <v>269</v>
      </c>
      <c r="I6" s="213"/>
    </row>
    <row r="7" spans="1:8" ht="12.75">
      <c r="A7" s="383" t="s">
        <v>154</v>
      </c>
      <c r="B7" s="383"/>
      <c r="C7" s="383" t="s">
        <v>81</v>
      </c>
      <c r="D7" s="383"/>
      <c r="E7" s="383"/>
      <c r="F7" s="383" t="s">
        <v>82</v>
      </c>
      <c r="G7" s="383"/>
      <c r="H7" s="383"/>
    </row>
    <row r="8" spans="1:8" ht="23.25" customHeight="1">
      <c r="A8" s="383"/>
      <c r="B8" s="383"/>
      <c r="C8" s="2" t="s">
        <v>155</v>
      </c>
      <c r="D8" s="2" t="s">
        <v>364</v>
      </c>
      <c r="E8" s="2" t="s">
        <v>156</v>
      </c>
      <c r="F8" s="2" t="s">
        <v>155</v>
      </c>
      <c r="G8" s="2" t="s">
        <v>364</v>
      </c>
      <c r="H8" s="2" t="s">
        <v>156</v>
      </c>
    </row>
    <row r="9" spans="1:8" ht="12.75">
      <c r="A9" s="386" t="s">
        <v>157</v>
      </c>
      <c r="B9" s="386"/>
      <c r="C9" s="214"/>
      <c r="D9" s="214"/>
      <c r="E9" s="215"/>
      <c r="F9" s="214"/>
      <c r="G9" s="214"/>
      <c r="H9" s="215"/>
    </row>
    <row r="10" spans="1:8" ht="25.5">
      <c r="A10" s="216">
        <v>1</v>
      </c>
      <c r="B10" s="36" t="s">
        <v>83</v>
      </c>
      <c r="C10" s="215">
        <v>17855</v>
      </c>
      <c r="D10" s="215">
        <v>7669</v>
      </c>
      <c r="E10" s="215">
        <f aca="true" t="shared" si="0" ref="E10:E15">C10-D10</f>
        <v>10186</v>
      </c>
      <c r="F10" s="215">
        <v>14451</v>
      </c>
      <c r="G10" s="215">
        <v>7022</v>
      </c>
      <c r="H10" s="215">
        <f aca="true" t="shared" si="1" ref="H10:H15">F10-G10</f>
        <v>7429</v>
      </c>
    </row>
    <row r="11" spans="1:8" ht="25.5">
      <c r="A11" s="216">
        <v>2</v>
      </c>
      <c r="B11" s="36" t="s">
        <v>84</v>
      </c>
      <c r="C11" s="215">
        <v>8</v>
      </c>
      <c r="D11" s="215">
        <v>917</v>
      </c>
      <c r="E11" s="215">
        <f t="shared" si="0"/>
        <v>-909</v>
      </c>
      <c r="F11" s="215">
        <v>10</v>
      </c>
      <c r="G11" s="215">
        <v>627</v>
      </c>
      <c r="H11" s="215">
        <f t="shared" si="1"/>
        <v>-617</v>
      </c>
    </row>
    <row r="12" spans="1:8" ht="25.5">
      <c r="A12" s="216">
        <v>3</v>
      </c>
      <c r="B12" s="36" t="s">
        <v>394</v>
      </c>
      <c r="C12" s="215"/>
      <c r="D12" s="215">
        <v>819</v>
      </c>
      <c r="E12" s="215">
        <f t="shared" si="0"/>
        <v>-819</v>
      </c>
      <c r="F12" s="215"/>
      <c r="G12" s="215"/>
      <c r="H12" s="215">
        <f t="shared" si="1"/>
        <v>0</v>
      </c>
    </row>
    <row r="13" spans="1:8" ht="25.5">
      <c r="A13" s="216">
        <v>4</v>
      </c>
      <c r="B13" s="36" t="s">
        <v>172</v>
      </c>
      <c r="C13" s="215"/>
      <c r="D13" s="215">
        <v>413</v>
      </c>
      <c r="E13" s="215">
        <f t="shared" si="0"/>
        <v>-413</v>
      </c>
      <c r="F13" s="215"/>
      <c r="G13" s="215">
        <v>449</v>
      </c>
      <c r="H13" s="215">
        <f t="shared" si="1"/>
        <v>-449</v>
      </c>
    </row>
    <row r="14" spans="1:8" ht="24.75" customHeight="1">
      <c r="A14" s="216">
        <v>5</v>
      </c>
      <c r="B14" s="36" t="s">
        <v>173</v>
      </c>
      <c r="C14" s="215">
        <v>13</v>
      </c>
      <c r="D14" s="215">
        <v>61</v>
      </c>
      <c r="E14" s="215">
        <f t="shared" si="0"/>
        <v>-48</v>
      </c>
      <c r="F14" s="215"/>
      <c r="G14" s="215"/>
      <c r="H14" s="215">
        <f t="shared" si="1"/>
        <v>0</v>
      </c>
    </row>
    <row r="15" spans="1:8" ht="12.75">
      <c r="A15" s="387" t="s">
        <v>158</v>
      </c>
      <c r="B15" s="387"/>
      <c r="C15" s="217">
        <f>SUM(C10:C14)</f>
        <v>17876</v>
      </c>
      <c r="D15" s="217">
        <f>SUM(D10:D14)</f>
        <v>9879</v>
      </c>
      <c r="E15" s="217">
        <f t="shared" si="0"/>
        <v>7997</v>
      </c>
      <c r="F15" s="217">
        <f>SUM(F10:F14)</f>
        <v>14461</v>
      </c>
      <c r="G15" s="217">
        <f>SUM(G10:G14)</f>
        <v>8098</v>
      </c>
      <c r="H15" s="217">
        <f t="shared" si="1"/>
        <v>6363</v>
      </c>
    </row>
    <row r="16" spans="1:8" ht="12.75">
      <c r="A16" s="388" t="s">
        <v>159</v>
      </c>
      <c r="B16" s="389"/>
      <c r="C16" s="215"/>
      <c r="D16" s="215"/>
      <c r="E16" s="215"/>
      <c r="F16" s="215"/>
      <c r="G16" s="215"/>
      <c r="H16" s="215"/>
    </row>
    <row r="17" spans="1:8" ht="25.5">
      <c r="A17" s="216">
        <v>1</v>
      </c>
      <c r="B17" s="36" t="s">
        <v>365</v>
      </c>
      <c r="C17" s="215">
        <v>20</v>
      </c>
      <c r="D17" s="215">
        <v>3605</v>
      </c>
      <c r="E17" s="215">
        <f aca="true" t="shared" si="2" ref="E17:E25">C17-D17</f>
        <v>-3585</v>
      </c>
      <c r="F17" s="215">
        <v>54</v>
      </c>
      <c r="G17" s="215">
        <v>4659</v>
      </c>
      <c r="H17" s="215">
        <f>F17-G17</f>
        <v>-4605</v>
      </c>
    </row>
    <row r="18" spans="1:8" ht="25.5">
      <c r="A18" s="216">
        <v>2</v>
      </c>
      <c r="B18" s="36" t="s">
        <v>403</v>
      </c>
      <c r="C18" s="215"/>
      <c r="D18" s="215">
        <v>4549</v>
      </c>
      <c r="E18" s="215">
        <f t="shared" si="2"/>
        <v>-4549</v>
      </c>
      <c r="F18" s="215"/>
      <c r="G18" s="215">
        <v>10</v>
      </c>
      <c r="H18" s="215">
        <f>F18-G18</f>
        <v>-10</v>
      </c>
    </row>
    <row r="19" spans="1:8" ht="12.75">
      <c r="A19" s="384" t="s">
        <v>50</v>
      </c>
      <c r="B19" s="385"/>
      <c r="C19" s="217">
        <f aca="true" t="shared" si="3" ref="C19:H19">SUM(C17:C18)</f>
        <v>20</v>
      </c>
      <c r="D19" s="217">
        <f t="shared" si="3"/>
        <v>8154</v>
      </c>
      <c r="E19" s="217">
        <f t="shared" si="3"/>
        <v>-8134</v>
      </c>
      <c r="F19" s="217">
        <f t="shared" si="3"/>
        <v>54</v>
      </c>
      <c r="G19" s="217">
        <f t="shared" si="3"/>
        <v>4669</v>
      </c>
      <c r="H19" s="217">
        <f t="shared" si="3"/>
        <v>-4615</v>
      </c>
    </row>
    <row r="20" spans="1:8" ht="12.75">
      <c r="A20" s="394" t="s">
        <v>160</v>
      </c>
      <c r="B20" s="395"/>
      <c r="C20" s="215"/>
      <c r="D20" s="215"/>
      <c r="E20" s="215"/>
      <c r="F20" s="215"/>
      <c r="G20" s="215"/>
      <c r="H20" s="215"/>
    </row>
    <row r="21" spans="1:8" ht="25.5">
      <c r="A21" s="216">
        <v>1</v>
      </c>
      <c r="B21" s="36" t="s">
        <v>85</v>
      </c>
      <c r="C21" s="215">
        <v>4834</v>
      </c>
      <c r="D21" s="215">
        <v>5958</v>
      </c>
      <c r="E21" s="215">
        <f t="shared" si="2"/>
        <v>-1124</v>
      </c>
      <c r="F21" s="215">
        <v>3894</v>
      </c>
      <c r="G21" s="215">
        <v>6889</v>
      </c>
      <c r="H21" s="215">
        <f aca="true" t="shared" si="4" ref="H21:H27">F21-G21</f>
        <v>-2995</v>
      </c>
    </row>
    <row r="22" spans="1:8" ht="25.5">
      <c r="A22" s="216">
        <v>2</v>
      </c>
      <c r="B22" s="36" t="s">
        <v>392</v>
      </c>
      <c r="C22" s="215"/>
      <c r="D22" s="215">
        <v>165</v>
      </c>
      <c r="E22" s="215">
        <f t="shared" si="2"/>
        <v>-165</v>
      </c>
      <c r="F22" s="215">
        <v>11116</v>
      </c>
      <c r="G22" s="215"/>
      <c r="H22" s="215">
        <f t="shared" si="4"/>
        <v>11116</v>
      </c>
    </row>
    <row r="23" spans="1:8" ht="25.5">
      <c r="A23" s="216">
        <v>3</v>
      </c>
      <c r="B23" s="36" t="s">
        <v>174</v>
      </c>
      <c r="C23" s="215">
        <v>30</v>
      </c>
      <c r="D23" s="215">
        <v>117</v>
      </c>
      <c r="E23" s="215">
        <f t="shared" si="2"/>
        <v>-87</v>
      </c>
      <c r="F23" s="215">
        <v>1</v>
      </c>
      <c r="G23" s="215">
        <v>460</v>
      </c>
      <c r="H23" s="215">
        <f t="shared" si="4"/>
        <v>-459</v>
      </c>
    </row>
    <row r="24" spans="1:8" ht="25.5">
      <c r="A24" s="216">
        <v>4</v>
      </c>
      <c r="B24" s="36" t="s">
        <v>86</v>
      </c>
      <c r="C24" s="215"/>
      <c r="D24" s="215">
        <v>3290</v>
      </c>
      <c r="E24" s="215">
        <f t="shared" si="2"/>
        <v>-3290</v>
      </c>
      <c r="F24" s="215"/>
      <c r="G24" s="215">
        <v>3784</v>
      </c>
      <c r="H24" s="215">
        <f t="shared" si="4"/>
        <v>-3784</v>
      </c>
    </row>
    <row r="25" spans="1:8" ht="25.5">
      <c r="A25" s="216">
        <v>5</v>
      </c>
      <c r="B25" s="36" t="s">
        <v>175</v>
      </c>
      <c r="C25" s="215"/>
      <c r="D25" s="215">
        <v>22</v>
      </c>
      <c r="E25" s="215">
        <f t="shared" si="2"/>
        <v>-22</v>
      </c>
      <c r="F25" s="215"/>
      <c r="G25" s="215">
        <v>8</v>
      </c>
      <c r="H25" s="215">
        <f t="shared" si="4"/>
        <v>-8</v>
      </c>
    </row>
    <row r="26" spans="1:8" ht="12.75">
      <c r="A26" s="390" t="s">
        <v>161</v>
      </c>
      <c r="B26" s="391"/>
      <c r="C26" s="217">
        <f>SUM(C21:C25)</f>
        <v>4864</v>
      </c>
      <c r="D26" s="217">
        <f>SUM(D21:D25)</f>
        <v>9552</v>
      </c>
      <c r="E26" s="217">
        <f>C26-D26</f>
        <v>-4688</v>
      </c>
      <c r="F26" s="217">
        <f>SUM(F21:F25)</f>
        <v>15011</v>
      </c>
      <c r="G26" s="217">
        <f>SUM(G21:G25)</f>
        <v>11141</v>
      </c>
      <c r="H26" s="217">
        <f t="shared" si="4"/>
        <v>3870</v>
      </c>
    </row>
    <row r="27" spans="1:8" ht="12.75">
      <c r="A27" s="390" t="s">
        <v>344</v>
      </c>
      <c r="B27" s="391"/>
      <c r="C27" s="217"/>
      <c r="D27" s="217">
        <v>18</v>
      </c>
      <c r="E27" s="217">
        <f>C27-D27</f>
        <v>-18</v>
      </c>
      <c r="F27" s="217">
        <v>2</v>
      </c>
      <c r="G27" s="217">
        <v>9</v>
      </c>
      <c r="H27" s="217">
        <f t="shared" si="4"/>
        <v>-7</v>
      </c>
    </row>
    <row r="28" spans="1:8" ht="27" customHeight="1">
      <c r="A28" s="390" t="s">
        <v>347</v>
      </c>
      <c r="B28" s="391"/>
      <c r="C28" s="217">
        <f aca="true" t="shared" si="5" ref="C28:H28">C26+C19+C15+C27</f>
        <v>22760</v>
      </c>
      <c r="D28" s="217">
        <f t="shared" si="5"/>
        <v>27603</v>
      </c>
      <c r="E28" s="217">
        <f t="shared" si="5"/>
        <v>-4843</v>
      </c>
      <c r="F28" s="217">
        <f t="shared" si="5"/>
        <v>29528</v>
      </c>
      <c r="G28" s="217">
        <f t="shared" si="5"/>
        <v>23917</v>
      </c>
      <c r="H28" s="217">
        <f t="shared" si="5"/>
        <v>5611</v>
      </c>
    </row>
    <row r="29" spans="1:8" ht="27" customHeight="1">
      <c r="A29" s="390" t="s">
        <v>345</v>
      </c>
      <c r="B29" s="391"/>
      <c r="C29" s="218"/>
      <c r="D29" s="218"/>
      <c r="E29" s="214">
        <v>6247</v>
      </c>
      <c r="F29" s="218"/>
      <c r="G29" s="218"/>
      <c r="H29" s="214">
        <v>636</v>
      </c>
    </row>
    <row r="30" spans="1:8" ht="27" customHeight="1">
      <c r="A30" s="390" t="s">
        <v>346</v>
      </c>
      <c r="B30" s="391"/>
      <c r="C30" s="218"/>
      <c r="D30" s="218"/>
      <c r="E30" s="217">
        <f>E29+E28</f>
        <v>1404</v>
      </c>
      <c r="F30" s="218"/>
      <c r="G30" s="218"/>
      <c r="H30" s="217">
        <f>H29+H28</f>
        <v>6247</v>
      </c>
    </row>
    <row r="31" spans="1:8" ht="12.75">
      <c r="A31" s="289"/>
      <c r="B31" s="289"/>
      <c r="C31" s="290"/>
      <c r="D31" s="290"/>
      <c r="E31" s="282"/>
      <c r="F31" s="290"/>
      <c r="G31" s="290"/>
      <c r="H31" s="282"/>
    </row>
    <row r="32" spans="1:8" ht="12.75">
      <c r="A32" s="289"/>
      <c r="B32" s="289"/>
      <c r="C32" s="290"/>
      <c r="D32" s="290"/>
      <c r="E32" s="282"/>
      <c r="F32" s="290"/>
      <c r="G32" s="290"/>
      <c r="H32" s="282"/>
    </row>
    <row r="33" spans="1:8" ht="12.75">
      <c r="A33" s="289"/>
      <c r="B33" s="289"/>
      <c r="C33" s="290"/>
      <c r="D33" s="290"/>
      <c r="E33" s="282"/>
      <c r="F33" s="290"/>
      <c r="G33" s="290"/>
      <c r="H33" s="282"/>
    </row>
    <row r="34" spans="1:8" ht="12.75">
      <c r="A34" s="289"/>
      <c r="B34" s="289"/>
      <c r="C34" s="290"/>
      <c r="D34" s="290"/>
      <c r="E34" s="282"/>
      <c r="F34" s="290"/>
      <c r="G34" s="290"/>
      <c r="H34" s="282"/>
    </row>
    <row r="35" spans="1:8" ht="12.75">
      <c r="A35" s="289"/>
      <c r="B35" s="289"/>
      <c r="C35" s="290"/>
      <c r="D35" s="290"/>
      <c r="E35" s="282"/>
      <c r="F35" s="290"/>
      <c r="G35" s="290"/>
      <c r="H35" s="282"/>
    </row>
    <row r="36" spans="1:8" ht="12.75">
      <c r="A36" s="289"/>
      <c r="B36" s="289"/>
      <c r="C36" s="290"/>
      <c r="D36" s="290"/>
      <c r="E36" s="282"/>
      <c r="F36" s="290"/>
      <c r="G36" s="290"/>
      <c r="H36" s="282"/>
    </row>
    <row r="37" spans="1:8" ht="12.75">
      <c r="A37" s="289"/>
      <c r="B37" s="289"/>
      <c r="C37" s="290"/>
      <c r="D37" s="290"/>
      <c r="E37" s="282"/>
      <c r="F37" s="290"/>
      <c r="G37" s="290"/>
      <c r="H37" s="282"/>
    </row>
    <row r="38" spans="1:8" ht="12.75">
      <c r="A38" s="165" t="s">
        <v>405</v>
      </c>
      <c r="B38" s="166"/>
      <c r="C38" s="167"/>
      <c r="D38" s="325"/>
      <c r="E38" s="167" t="s">
        <v>187</v>
      </c>
      <c r="F38" s="167"/>
      <c r="G38" s="170"/>
      <c r="H38" s="167"/>
    </row>
    <row r="39" spans="1:8" ht="12.75">
      <c r="A39" s="298"/>
      <c r="B39" s="298"/>
      <c r="C39" s="298"/>
      <c r="D39" s="298"/>
      <c r="E39" s="298"/>
      <c r="F39" s="298"/>
      <c r="G39" s="298"/>
      <c r="H39" s="298"/>
    </row>
    <row r="40" spans="1:8" ht="12.75">
      <c r="A40" s="298"/>
      <c r="B40" s="357" t="s">
        <v>327</v>
      </c>
      <c r="C40" s="357"/>
      <c r="D40" s="298"/>
      <c r="E40" s="298"/>
      <c r="F40" s="357" t="s">
        <v>328</v>
      </c>
      <c r="G40" s="357"/>
      <c r="H40" s="298"/>
    </row>
    <row r="45" ht="13.5" customHeight="1"/>
    <row r="46" ht="26.25" customHeight="1"/>
    <row r="47" ht="25.5" customHeight="1"/>
    <row r="50" ht="19.5" customHeight="1">
      <c r="I50" s="326"/>
    </row>
  </sheetData>
  <mergeCells count="16">
    <mergeCell ref="A27:B27"/>
    <mergeCell ref="B40:C40"/>
    <mergeCell ref="F40:G40"/>
    <mergeCell ref="A1:H1"/>
    <mergeCell ref="A30:B30"/>
    <mergeCell ref="A20:B20"/>
    <mergeCell ref="A26:B26"/>
    <mergeCell ref="A28:B28"/>
    <mergeCell ref="A29:B29"/>
    <mergeCell ref="A7:B8"/>
    <mergeCell ref="C7:E7"/>
    <mergeCell ref="F7:H7"/>
    <mergeCell ref="A19:B19"/>
    <mergeCell ref="A9:B9"/>
    <mergeCell ref="A15:B15"/>
    <mergeCell ref="A16:B16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50"/>
  <sheetViews>
    <sheetView showGridLines="0" workbookViewId="0" topLeftCell="A1">
      <pane xSplit="2" ySplit="10" topLeftCell="C11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A36" sqref="A36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1" width="9.421875" style="204" customWidth="1"/>
    <col min="12" max="12" width="9.421875" style="206" customWidth="1"/>
    <col min="13" max="15" width="9.140625" style="179" customWidth="1"/>
    <col min="16" max="16384" width="9.140625" style="180" customWidth="1"/>
  </cols>
  <sheetData>
    <row r="1" spans="1:12" s="172" customFormat="1" ht="19.5">
      <c r="A1" s="396" t="s">
        <v>300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171" customFormat="1" ht="13.5">
      <c r="A4" s="173" t="s">
        <v>146</v>
      </c>
      <c r="B4" s="176" t="s">
        <v>397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 t="s">
        <v>268</v>
      </c>
    </row>
    <row r="6" spans="1:12" s="182" customFormat="1" ht="12.75" customHeight="1">
      <c r="A6" s="399" t="s">
        <v>75</v>
      </c>
      <c r="B6" s="399"/>
      <c r="C6" s="404" t="s">
        <v>97</v>
      </c>
      <c r="D6" s="406" t="s">
        <v>105</v>
      </c>
      <c r="E6" s="406"/>
      <c r="F6" s="406"/>
      <c r="G6" s="406"/>
      <c r="H6" s="406"/>
      <c r="I6" s="406" t="s">
        <v>162</v>
      </c>
      <c r="J6" s="406"/>
      <c r="K6" s="405" t="s">
        <v>163</v>
      </c>
      <c r="L6" s="410" t="s">
        <v>164</v>
      </c>
    </row>
    <row r="7" spans="1:12" s="182" customFormat="1" ht="12.75">
      <c r="A7" s="399"/>
      <c r="B7" s="399"/>
      <c r="C7" s="404"/>
      <c r="D7" s="405" t="s">
        <v>106</v>
      </c>
      <c r="E7" s="405" t="s">
        <v>165</v>
      </c>
      <c r="F7" s="406" t="s">
        <v>76</v>
      </c>
      <c r="G7" s="406"/>
      <c r="H7" s="407"/>
      <c r="I7" s="406"/>
      <c r="J7" s="406"/>
      <c r="K7" s="405"/>
      <c r="L7" s="410"/>
    </row>
    <row r="8" spans="1:12" s="183" customFormat="1" ht="51.75" customHeight="1">
      <c r="A8" s="399"/>
      <c r="B8" s="399"/>
      <c r="C8" s="404"/>
      <c r="D8" s="405"/>
      <c r="E8" s="405"/>
      <c r="F8" s="181" t="s">
        <v>77</v>
      </c>
      <c r="G8" s="181" t="s">
        <v>348</v>
      </c>
      <c r="H8" s="181" t="s">
        <v>66</v>
      </c>
      <c r="I8" s="181" t="s">
        <v>166</v>
      </c>
      <c r="J8" s="181" t="s">
        <v>79</v>
      </c>
      <c r="K8" s="405"/>
      <c r="L8" s="410"/>
    </row>
    <row r="9" spans="1:12" ht="12.75">
      <c r="A9" s="400" t="s">
        <v>58</v>
      </c>
      <c r="B9" s="401"/>
      <c r="C9" s="184">
        <v>1</v>
      </c>
      <c r="D9" s="185">
        <f aca="true" t="shared" si="0" ref="D9:L9">C9+1</f>
        <v>2</v>
      </c>
      <c r="E9" s="185">
        <f t="shared" si="0"/>
        <v>3</v>
      </c>
      <c r="F9" s="185">
        <f t="shared" si="0"/>
        <v>4</v>
      </c>
      <c r="G9" s="185">
        <f t="shared" si="0"/>
        <v>5</v>
      </c>
      <c r="H9" s="185">
        <f t="shared" si="0"/>
        <v>6</v>
      </c>
      <c r="I9" s="185">
        <f t="shared" si="0"/>
        <v>7</v>
      </c>
      <c r="J9" s="185">
        <f t="shared" si="0"/>
        <v>8</v>
      </c>
      <c r="K9" s="185">
        <f t="shared" si="0"/>
        <v>9</v>
      </c>
      <c r="L9" s="185">
        <f t="shared" si="0"/>
        <v>10</v>
      </c>
    </row>
    <row r="10" spans="1:12" s="182" customFormat="1" ht="12.75">
      <c r="A10" s="398" t="s">
        <v>167</v>
      </c>
      <c r="B10" s="398"/>
      <c r="C10" s="186">
        <v>7500</v>
      </c>
      <c r="D10" s="187">
        <v>9616</v>
      </c>
      <c r="E10" s="188">
        <v>0</v>
      </c>
      <c r="F10" s="188">
        <v>99</v>
      </c>
      <c r="G10" s="188">
        <v>0</v>
      </c>
      <c r="H10" s="188">
        <v>0</v>
      </c>
      <c r="I10" s="188">
        <v>4677</v>
      </c>
      <c r="J10" s="188">
        <v>-305</v>
      </c>
      <c r="K10" s="187">
        <v>0</v>
      </c>
      <c r="L10" s="188">
        <f>SUM(C10:K10)</f>
        <v>21587</v>
      </c>
    </row>
    <row r="11" spans="1:12" ht="12.75">
      <c r="A11" s="189">
        <v>1</v>
      </c>
      <c r="B11" s="8" t="s">
        <v>189</v>
      </c>
      <c r="C11" s="190">
        <f aca="true" t="shared" si="1" ref="C11:L11">C12-C13</f>
        <v>0</v>
      </c>
      <c r="D11" s="190">
        <f t="shared" si="1"/>
        <v>0</v>
      </c>
      <c r="E11" s="190">
        <f t="shared" si="1"/>
        <v>0</v>
      </c>
      <c r="F11" s="190">
        <f t="shared" si="1"/>
        <v>0</v>
      </c>
      <c r="G11" s="190">
        <f t="shared" si="1"/>
        <v>0</v>
      </c>
      <c r="H11" s="190">
        <f t="shared" si="1"/>
        <v>0</v>
      </c>
      <c r="I11" s="190">
        <f t="shared" si="1"/>
        <v>0</v>
      </c>
      <c r="J11" s="190">
        <f t="shared" si="1"/>
        <v>0</v>
      </c>
      <c r="K11" s="190">
        <f t="shared" si="1"/>
        <v>0</v>
      </c>
      <c r="L11" s="190">
        <f t="shared" si="1"/>
        <v>0</v>
      </c>
    </row>
    <row r="12" spans="1:12" ht="12.75">
      <c r="A12" s="189"/>
      <c r="B12" s="9" t="s">
        <v>168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2">
        <f>SUM(C12:K12)</f>
        <v>0</v>
      </c>
    </row>
    <row r="13" spans="1:12" ht="12.75">
      <c r="A13" s="189"/>
      <c r="B13" s="9" t="s">
        <v>169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2">
        <f aca="true" t="shared" si="2" ref="L13:L28">SUM(C13:K13)</f>
        <v>0</v>
      </c>
    </row>
    <row r="14" spans="1:12" ht="12.75">
      <c r="A14" s="189">
        <v>2</v>
      </c>
      <c r="B14" s="8" t="s">
        <v>176</v>
      </c>
      <c r="C14" s="190"/>
      <c r="D14" s="190"/>
      <c r="E14" s="190"/>
      <c r="F14" s="190"/>
      <c r="G14" s="190"/>
      <c r="H14" s="190"/>
      <c r="I14" s="190">
        <v>1824</v>
      </c>
      <c r="J14" s="190"/>
      <c r="K14" s="190"/>
      <c r="L14" s="193">
        <f t="shared" si="2"/>
        <v>1824</v>
      </c>
    </row>
    <row r="15" spans="1:12" ht="12.75">
      <c r="A15" s="189">
        <v>3</v>
      </c>
      <c r="B15" s="8" t="s">
        <v>177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3">
        <f t="shared" si="2"/>
        <v>0</v>
      </c>
    </row>
    <row r="16" spans="1:12" ht="12.75">
      <c r="A16" s="189"/>
      <c r="B16" s="9" t="s">
        <v>170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2">
        <f t="shared" si="2"/>
        <v>0</v>
      </c>
    </row>
    <row r="17" spans="1:12" s="179" customFormat="1" ht="12.75">
      <c r="A17" s="189">
        <v>4</v>
      </c>
      <c r="B17" s="8" t="s">
        <v>178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3">
        <f t="shared" si="2"/>
        <v>0</v>
      </c>
    </row>
    <row r="18" spans="1:12" s="179" customFormat="1" ht="12.75">
      <c r="A18" s="189">
        <v>5</v>
      </c>
      <c r="B18" s="10" t="s">
        <v>366</v>
      </c>
      <c r="C18" s="190">
        <f aca="true" t="shared" si="3" ref="C18:L18">C19-C20</f>
        <v>0</v>
      </c>
      <c r="D18" s="190">
        <f t="shared" si="3"/>
        <v>0</v>
      </c>
      <c r="E18" s="190">
        <f t="shared" si="3"/>
        <v>8310</v>
      </c>
      <c r="F18" s="190">
        <f t="shared" si="3"/>
        <v>0</v>
      </c>
      <c r="G18" s="190">
        <f t="shared" si="3"/>
        <v>0</v>
      </c>
      <c r="H18" s="190">
        <f t="shared" si="3"/>
        <v>0</v>
      </c>
      <c r="I18" s="190">
        <f t="shared" si="3"/>
        <v>0</v>
      </c>
      <c r="J18" s="190">
        <f t="shared" si="3"/>
        <v>0</v>
      </c>
      <c r="K18" s="190">
        <f t="shared" si="3"/>
        <v>0</v>
      </c>
      <c r="L18" s="190">
        <f t="shared" si="3"/>
        <v>8310</v>
      </c>
    </row>
    <row r="19" spans="1:12" s="179" customFormat="1" ht="12.75">
      <c r="A19" s="189"/>
      <c r="B19" s="9" t="s">
        <v>168</v>
      </c>
      <c r="C19" s="191"/>
      <c r="D19" s="191"/>
      <c r="E19" s="191">
        <v>8310</v>
      </c>
      <c r="F19" s="191"/>
      <c r="G19" s="191"/>
      <c r="H19" s="191"/>
      <c r="I19" s="191"/>
      <c r="J19" s="191"/>
      <c r="K19" s="191"/>
      <c r="L19" s="192">
        <f t="shared" si="2"/>
        <v>8310</v>
      </c>
    </row>
    <row r="20" spans="1:12" s="179" customFormat="1" ht="12.75">
      <c r="A20" s="189"/>
      <c r="B20" s="9" t="s">
        <v>169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2">
        <f t="shared" si="2"/>
        <v>0</v>
      </c>
    </row>
    <row r="21" spans="1:12" s="179" customFormat="1" ht="12.75" customHeight="1">
      <c r="A21" s="189">
        <v>6</v>
      </c>
      <c r="B21" s="10" t="s">
        <v>367</v>
      </c>
      <c r="C21" s="190">
        <f aca="true" t="shared" si="4" ref="C21:L21">C22-C23</f>
        <v>0</v>
      </c>
      <c r="D21" s="190">
        <f t="shared" si="4"/>
        <v>0</v>
      </c>
      <c r="E21" s="190">
        <f t="shared" si="4"/>
        <v>0</v>
      </c>
      <c r="F21" s="190">
        <f t="shared" si="4"/>
        <v>0</v>
      </c>
      <c r="G21" s="190">
        <f t="shared" si="4"/>
        <v>0</v>
      </c>
      <c r="H21" s="190">
        <f t="shared" si="4"/>
        <v>0</v>
      </c>
      <c r="I21" s="190">
        <f t="shared" si="4"/>
        <v>0</v>
      </c>
      <c r="J21" s="190">
        <f t="shared" si="4"/>
        <v>0</v>
      </c>
      <c r="K21" s="190">
        <f t="shared" si="4"/>
        <v>0</v>
      </c>
      <c r="L21" s="190">
        <f t="shared" si="4"/>
        <v>0</v>
      </c>
    </row>
    <row r="22" spans="1:12" s="179" customFormat="1" ht="12.75">
      <c r="A22" s="189"/>
      <c r="B22" s="9" t="s">
        <v>168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2">
        <f t="shared" si="2"/>
        <v>0</v>
      </c>
    </row>
    <row r="23" spans="1:12" s="179" customFormat="1" ht="12.75">
      <c r="A23" s="189"/>
      <c r="B23" s="9" t="s">
        <v>169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>
        <f t="shared" si="2"/>
        <v>0</v>
      </c>
    </row>
    <row r="24" spans="1:12" s="179" customFormat="1" ht="12.75">
      <c r="A24" s="189">
        <v>7</v>
      </c>
      <c r="B24" s="10" t="s">
        <v>179</v>
      </c>
      <c r="C24" s="190"/>
      <c r="D24" s="190"/>
      <c r="E24" s="190"/>
      <c r="F24" s="190"/>
      <c r="G24" s="190"/>
      <c r="H24" s="190"/>
      <c r="I24" s="190">
        <v>59</v>
      </c>
      <c r="J24" s="190"/>
      <c r="K24" s="190"/>
      <c r="L24" s="193">
        <f t="shared" si="2"/>
        <v>59</v>
      </c>
    </row>
    <row r="25" spans="1:12" s="179" customFormat="1" ht="12.75">
      <c r="A25" s="189">
        <v>8</v>
      </c>
      <c r="B25" s="8" t="s">
        <v>180</v>
      </c>
      <c r="C25" s="190">
        <v>7500</v>
      </c>
      <c r="D25" s="190">
        <v>-9616</v>
      </c>
      <c r="E25" s="190"/>
      <c r="F25" s="190">
        <v>1726</v>
      </c>
      <c r="G25" s="190"/>
      <c r="H25" s="190"/>
      <c r="I25" s="190"/>
      <c r="J25" s="190"/>
      <c r="K25" s="190"/>
      <c r="L25" s="193">
        <f t="shared" si="2"/>
        <v>-390</v>
      </c>
    </row>
    <row r="26" spans="1:12" s="182" customFormat="1" ht="12.75">
      <c r="A26" s="402" t="s">
        <v>80</v>
      </c>
      <c r="B26" s="403"/>
      <c r="C26" s="186">
        <f aca="true" t="shared" si="5" ref="C26:K26">C10+C11+C14+C15+C17+C18+C21+C24+C25</f>
        <v>15000</v>
      </c>
      <c r="D26" s="186">
        <f t="shared" si="5"/>
        <v>0</v>
      </c>
      <c r="E26" s="186">
        <f t="shared" si="5"/>
        <v>8310</v>
      </c>
      <c r="F26" s="186">
        <f t="shared" si="5"/>
        <v>1825</v>
      </c>
      <c r="G26" s="186">
        <f t="shared" si="5"/>
        <v>0</v>
      </c>
      <c r="H26" s="186">
        <f t="shared" si="5"/>
        <v>0</v>
      </c>
      <c r="I26" s="186">
        <f t="shared" si="5"/>
        <v>6560</v>
      </c>
      <c r="J26" s="186">
        <f t="shared" si="5"/>
        <v>-305</v>
      </c>
      <c r="K26" s="186">
        <f t="shared" si="5"/>
        <v>0</v>
      </c>
      <c r="L26" s="186">
        <f>SUM(C26:K26)</f>
        <v>31390</v>
      </c>
    </row>
    <row r="27" spans="1:12" s="179" customFormat="1" ht="25.5">
      <c r="A27" s="189">
        <v>9</v>
      </c>
      <c r="B27" s="10" t="s">
        <v>181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3">
        <f t="shared" si="2"/>
        <v>0</v>
      </c>
    </row>
    <row r="28" spans="1:15" s="179" customFormat="1" ht="25.5">
      <c r="A28" s="189">
        <v>10</v>
      </c>
      <c r="B28" s="11" t="s">
        <v>182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3">
        <f t="shared" si="2"/>
        <v>0</v>
      </c>
      <c r="O28" s="194"/>
    </row>
    <row r="29" spans="1:15" s="182" customFormat="1" ht="12.75">
      <c r="A29" s="397" t="s">
        <v>171</v>
      </c>
      <c r="B29" s="397"/>
      <c r="C29" s="195">
        <f aca="true" t="shared" si="6" ref="C29:L29">C26+C27+C28</f>
        <v>15000</v>
      </c>
      <c r="D29" s="195">
        <f t="shared" si="6"/>
        <v>0</v>
      </c>
      <c r="E29" s="195">
        <f t="shared" si="6"/>
        <v>8310</v>
      </c>
      <c r="F29" s="195">
        <f t="shared" si="6"/>
        <v>1825</v>
      </c>
      <c r="G29" s="195">
        <f t="shared" si="6"/>
        <v>0</v>
      </c>
      <c r="H29" s="195">
        <f t="shared" si="6"/>
        <v>0</v>
      </c>
      <c r="I29" s="195">
        <f t="shared" si="6"/>
        <v>6560</v>
      </c>
      <c r="J29" s="195">
        <f t="shared" si="6"/>
        <v>-305</v>
      </c>
      <c r="K29" s="195">
        <f t="shared" si="6"/>
        <v>0</v>
      </c>
      <c r="L29" s="195">
        <f t="shared" si="6"/>
        <v>31390</v>
      </c>
      <c r="O29" s="196"/>
    </row>
    <row r="30" spans="1:15" ht="12.75">
      <c r="A30" s="197"/>
      <c r="B30" s="198"/>
      <c r="C30" s="199"/>
      <c r="D30" s="200"/>
      <c r="E30" s="199"/>
      <c r="F30" s="199"/>
      <c r="G30" s="201"/>
      <c r="H30" s="199"/>
      <c r="I30" s="201"/>
      <c r="J30" s="199"/>
      <c r="K30" s="200"/>
      <c r="L30" s="202"/>
      <c r="M30" s="180"/>
      <c r="N30" s="180"/>
      <c r="O30" s="180"/>
    </row>
    <row r="31" spans="1:15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2"/>
      <c r="M31" s="180"/>
      <c r="N31" s="180"/>
      <c r="O31" s="180"/>
    </row>
    <row r="32" spans="1:15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2"/>
      <c r="M32" s="180"/>
      <c r="N32" s="180"/>
      <c r="O32" s="180"/>
    </row>
    <row r="33" spans="1:15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2"/>
      <c r="M33" s="180"/>
      <c r="N33" s="180"/>
      <c r="O33" s="180"/>
    </row>
    <row r="34" spans="1:15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2"/>
      <c r="M34" s="180"/>
      <c r="N34" s="180"/>
      <c r="O34" s="180"/>
    </row>
    <row r="35" spans="1:15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2"/>
      <c r="M35" s="180"/>
      <c r="N35" s="180"/>
      <c r="O35" s="180"/>
    </row>
    <row r="36" spans="1:15" ht="12.75">
      <c r="A36" s="197" t="s">
        <v>404</v>
      </c>
      <c r="B36" s="198"/>
      <c r="C36" s="199" t="s">
        <v>188</v>
      </c>
      <c r="D36" s="200"/>
      <c r="E36" s="199"/>
      <c r="F36" s="199"/>
      <c r="G36" s="201"/>
      <c r="H36" s="199"/>
      <c r="I36" s="201" t="s">
        <v>272</v>
      </c>
      <c r="J36" s="199"/>
      <c r="K36" s="200"/>
      <c r="L36" s="202"/>
      <c r="M36" s="180"/>
      <c r="N36" s="180"/>
      <c r="O36" s="180"/>
    </row>
    <row r="37" spans="1:15" ht="12.75">
      <c r="A37" s="307"/>
      <c r="B37" s="308"/>
      <c r="C37" s="309"/>
      <c r="D37" s="310"/>
      <c r="E37" s="309"/>
      <c r="F37" s="309"/>
      <c r="G37" s="311"/>
      <c r="H37" s="309"/>
      <c r="I37" s="311"/>
      <c r="J37" s="309"/>
      <c r="K37" s="310"/>
      <c r="L37" s="312"/>
      <c r="M37" s="180"/>
      <c r="N37" s="180"/>
      <c r="O37" s="180"/>
    </row>
    <row r="38" spans="1:15" ht="12.75">
      <c r="A38" s="307"/>
      <c r="B38" s="308"/>
      <c r="C38" s="309"/>
      <c r="D38" s="408" t="s">
        <v>327</v>
      </c>
      <c r="E38" s="408"/>
      <c r="F38" s="408"/>
      <c r="G38" s="311"/>
      <c r="H38" s="309"/>
      <c r="I38" s="311"/>
      <c r="J38" s="409" t="s">
        <v>328</v>
      </c>
      <c r="K38" s="409"/>
      <c r="L38" s="409"/>
      <c r="M38" s="180"/>
      <c r="N38" s="180"/>
      <c r="O38" s="180"/>
    </row>
    <row r="39" spans="1:15" ht="12.75">
      <c r="A39" s="180"/>
      <c r="B39" s="203"/>
      <c r="M39" s="180"/>
      <c r="N39" s="180"/>
      <c r="O39" s="180"/>
    </row>
    <row r="40" spans="1:15" ht="12.75">
      <c r="A40" s="180"/>
      <c r="B40" s="203"/>
      <c r="M40" s="180"/>
      <c r="N40" s="180"/>
      <c r="O40" s="180"/>
    </row>
    <row r="41" spans="1:15" ht="12.75">
      <c r="A41" s="180"/>
      <c r="B41" s="203"/>
      <c r="M41" s="180"/>
      <c r="N41" s="180"/>
      <c r="O41" s="180"/>
    </row>
    <row r="42" spans="1:15" ht="12.75">
      <c r="A42" s="180"/>
      <c r="B42" s="203"/>
      <c r="M42" s="180"/>
      <c r="N42" s="180"/>
      <c r="O42" s="180"/>
    </row>
    <row r="43" spans="1:15" ht="12.75">
      <c r="A43" s="180"/>
      <c r="B43" s="203"/>
      <c r="M43" s="180"/>
      <c r="N43" s="180"/>
      <c r="O43" s="180"/>
    </row>
    <row r="44" spans="1:15" ht="12.75">
      <c r="A44" s="180"/>
      <c r="B44" s="203"/>
      <c r="M44" s="180"/>
      <c r="N44" s="180"/>
      <c r="O44" s="180"/>
    </row>
    <row r="45" spans="1:15" ht="12.75">
      <c r="A45" s="180"/>
      <c r="B45" s="203"/>
      <c r="M45" s="180"/>
      <c r="N45" s="180"/>
      <c r="O45" s="180"/>
    </row>
    <row r="46" spans="1:15" ht="12.75">
      <c r="A46" s="180"/>
      <c r="B46" s="203"/>
      <c r="M46" s="180"/>
      <c r="N46" s="180"/>
      <c r="O46" s="180"/>
    </row>
    <row r="47" spans="1:15" ht="12.75">
      <c r="A47" s="180"/>
      <c r="B47" s="203"/>
      <c r="M47" s="180"/>
      <c r="N47" s="180"/>
      <c r="O47" s="180"/>
    </row>
    <row r="48" spans="1:15" ht="12.75">
      <c r="A48" s="180"/>
      <c r="B48" s="203"/>
      <c r="M48" s="180"/>
      <c r="N48" s="180"/>
      <c r="O48" s="180"/>
    </row>
    <row r="49" spans="1:15" ht="12.75">
      <c r="A49" s="180"/>
      <c r="B49" s="203"/>
      <c r="M49" s="180"/>
      <c r="N49" s="180"/>
      <c r="O49" s="180"/>
    </row>
    <row r="50" spans="1:15" ht="12.75">
      <c r="A50" s="180"/>
      <c r="B50" s="203"/>
      <c r="M50" s="180"/>
      <c r="N50" s="180"/>
      <c r="O50" s="180"/>
    </row>
  </sheetData>
  <mergeCells count="16">
    <mergeCell ref="F7:H7"/>
    <mergeCell ref="D38:F38"/>
    <mergeCell ref="J38:L38"/>
    <mergeCell ref="I6:J7"/>
    <mergeCell ref="K6:K8"/>
    <mergeCell ref="L6:L8"/>
    <mergeCell ref="A1:L1"/>
    <mergeCell ref="A29:B29"/>
    <mergeCell ref="A10:B10"/>
    <mergeCell ref="A6:B8"/>
    <mergeCell ref="A9:B9"/>
    <mergeCell ref="A26:B26"/>
    <mergeCell ref="C6:C8"/>
    <mergeCell ref="E7:E8"/>
    <mergeCell ref="D7:D8"/>
    <mergeCell ref="D6:H6"/>
  </mergeCells>
  <printOptions/>
  <pageMargins left="0.45" right="0.31" top="0.56" bottom="0.2" header="0.48" footer="0.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3"/>
  <sheetViews>
    <sheetView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3" sqref="A43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301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88</v>
      </c>
      <c r="B2" s="66" t="str">
        <f>'Фирмени данни'!B3</f>
        <v>"Билборд" АД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89</v>
      </c>
      <c r="B3" s="142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90</v>
      </c>
      <c r="B4" s="68" t="s">
        <v>396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268</v>
      </c>
    </row>
    <row r="6" spans="1:17" s="149" customFormat="1" ht="26.25" customHeight="1">
      <c r="A6" s="426" t="s">
        <v>75</v>
      </c>
      <c r="B6" s="427"/>
      <c r="C6" s="416" t="s">
        <v>349</v>
      </c>
      <c r="D6" s="417"/>
      <c r="E6" s="417"/>
      <c r="F6" s="418"/>
      <c r="G6" s="424" t="s">
        <v>41</v>
      </c>
      <c r="H6" s="425"/>
      <c r="I6" s="415" t="s">
        <v>282</v>
      </c>
      <c r="J6" s="416" t="s">
        <v>44</v>
      </c>
      <c r="K6" s="417"/>
      <c r="L6" s="417"/>
      <c r="M6" s="418"/>
      <c r="N6" s="424" t="s">
        <v>41</v>
      </c>
      <c r="O6" s="425"/>
      <c r="P6" s="422" t="s">
        <v>43</v>
      </c>
      <c r="Q6" s="422" t="s">
        <v>46</v>
      </c>
    </row>
    <row r="7" spans="1:17" s="149" customFormat="1" ht="50.25" customHeight="1">
      <c r="A7" s="428"/>
      <c r="B7" s="429"/>
      <c r="C7" s="148" t="s">
        <v>40</v>
      </c>
      <c r="D7" s="148" t="s">
        <v>283</v>
      </c>
      <c r="E7" s="148" t="s">
        <v>284</v>
      </c>
      <c r="F7" s="148" t="s">
        <v>217</v>
      </c>
      <c r="G7" s="148" t="s">
        <v>285</v>
      </c>
      <c r="H7" s="148" t="s">
        <v>286</v>
      </c>
      <c r="I7" s="415"/>
      <c r="J7" s="148" t="s">
        <v>287</v>
      </c>
      <c r="K7" s="148" t="s">
        <v>288</v>
      </c>
      <c r="L7" s="148" t="s">
        <v>289</v>
      </c>
      <c r="M7" s="148" t="s">
        <v>42</v>
      </c>
      <c r="N7" s="148" t="s">
        <v>285</v>
      </c>
      <c r="O7" s="148" t="s">
        <v>286</v>
      </c>
      <c r="P7" s="422"/>
      <c r="Q7" s="423"/>
    </row>
    <row r="8" spans="1:17" s="151" customFormat="1" ht="8.25" customHeight="1">
      <c r="A8" s="413" t="s">
        <v>58</v>
      </c>
      <c r="B8" s="414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96</v>
      </c>
      <c r="B9" s="153" t="s">
        <v>303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98</v>
      </c>
      <c r="C10" s="112">
        <v>2245</v>
      </c>
      <c r="D10" s="112">
        <v>195</v>
      </c>
      <c r="E10" s="112"/>
      <c r="F10" s="157">
        <f aca="true" t="shared" si="1" ref="F10:F16">C10+D10-E10</f>
        <v>2440</v>
      </c>
      <c r="G10" s="112">
        <v>8310</v>
      </c>
      <c r="H10" s="112"/>
      <c r="I10" s="157">
        <f aca="true" t="shared" si="2" ref="I10:I16">F10+G10-H10</f>
        <v>10750</v>
      </c>
      <c r="J10" s="112"/>
      <c r="K10" s="112"/>
      <c r="L10" s="112"/>
      <c r="M10" s="157">
        <f aca="true" t="shared" si="3" ref="M10:M16">J10+K10-L10</f>
        <v>0</v>
      </c>
      <c r="N10" s="157"/>
      <c r="O10" s="157"/>
      <c r="P10" s="157">
        <f aca="true" t="shared" si="4" ref="P10:P16">M10+N10-O10</f>
        <v>0</v>
      </c>
      <c r="Q10" s="323">
        <f aca="true" t="shared" si="5" ref="Q10:Q16">I10-P10</f>
        <v>10750</v>
      </c>
    </row>
    <row r="11" spans="1:17" ht="12.75">
      <c r="A11" s="112">
        <f aca="true" t="shared" si="6" ref="A11:A16">A10+1</f>
        <v>2</v>
      </c>
      <c r="B11" s="156" t="s">
        <v>100</v>
      </c>
      <c r="C11" s="112"/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323">
        <f t="shared" si="5"/>
        <v>0</v>
      </c>
    </row>
    <row r="12" spans="1:17" ht="12.75">
      <c r="A12" s="112">
        <f t="shared" si="6"/>
        <v>3</v>
      </c>
      <c r="B12" s="156" t="s">
        <v>101</v>
      </c>
      <c r="C12" s="112">
        <v>18110</v>
      </c>
      <c r="D12" s="112">
        <v>3987</v>
      </c>
      <c r="E12" s="112">
        <v>2828</v>
      </c>
      <c r="F12" s="157">
        <f t="shared" si="1"/>
        <v>19269</v>
      </c>
      <c r="G12" s="112"/>
      <c r="H12" s="112"/>
      <c r="I12" s="157">
        <f t="shared" si="2"/>
        <v>19269</v>
      </c>
      <c r="J12" s="112">
        <v>7084</v>
      </c>
      <c r="K12" s="112">
        <v>2213</v>
      </c>
      <c r="L12" s="112">
        <v>1552</v>
      </c>
      <c r="M12" s="157">
        <f t="shared" si="3"/>
        <v>7745</v>
      </c>
      <c r="N12" s="157"/>
      <c r="O12" s="157"/>
      <c r="P12" s="157">
        <f t="shared" si="4"/>
        <v>7745</v>
      </c>
      <c r="Q12" s="323">
        <f t="shared" si="5"/>
        <v>11524</v>
      </c>
    </row>
    <row r="13" spans="1:17" ht="12.75">
      <c r="A13" s="112">
        <f t="shared" si="6"/>
        <v>4</v>
      </c>
      <c r="B13" s="156" t="s">
        <v>281</v>
      </c>
      <c r="C13" s="112">
        <v>486</v>
      </c>
      <c r="D13" s="112">
        <v>242</v>
      </c>
      <c r="E13" s="112"/>
      <c r="F13" s="157">
        <f t="shared" si="1"/>
        <v>728</v>
      </c>
      <c r="G13" s="112"/>
      <c r="H13" s="112"/>
      <c r="I13" s="157">
        <f t="shared" si="2"/>
        <v>728</v>
      </c>
      <c r="J13" s="112">
        <v>199</v>
      </c>
      <c r="K13" s="112">
        <v>89</v>
      </c>
      <c r="L13" s="112"/>
      <c r="M13" s="157">
        <f t="shared" si="3"/>
        <v>288</v>
      </c>
      <c r="N13" s="157"/>
      <c r="O13" s="157"/>
      <c r="P13" s="157">
        <f t="shared" si="4"/>
        <v>288</v>
      </c>
      <c r="Q13" s="323">
        <f t="shared" si="5"/>
        <v>440</v>
      </c>
    </row>
    <row r="14" spans="1:17" ht="12.75">
      <c r="A14" s="112">
        <f t="shared" si="6"/>
        <v>5</v>
      </c>
      <c r="B14" s="156" t="s">
        <v>103</v>
      </c>
      <c r="C14" s="162">
        <v>823</v>
      </c>
      <c r="D14" s="162">
        <v>217</v>
      </c>
      <c r="E14" s="162"/>
      <c r="F14" s="323">
        <f t="shared" si="1"/>
        <v>1040</v>
      </c>
      <c r="G14" s="162"/>
      <c r="H14" s="162"/>
      <c r="I14" s="323">
        <f t="shared" si="2"/>
        <v>1040</v>
      </c>
      <c r="J14" s="162">
        <v>400</v>
      </c>
      <c r="K14" s="162">
        <v>188</v>
      </c>
      <c r="L14" s="162"/>
      <c r="M14" s="323">
        <f t="shared" si="3"/>
        <v>588</v>
      </c>
      <c r="N14" s="323"/>
      <c r="O14" s="323"/>
      <c r="P14" s="323">
        <f t="shared" si="4"/>
        <v>588</v>
      </c>
      <c r="Q14" s="323">
        <f t="shared" si="5"/>
        <v>452</v>
      </c>
    </row>
    <row r="15" spans="1:17" ht="12.75">
      <c r="A15" s="112">
        <f t="shared" si="6"/>
        <v>6</v>
      </c>
      <c r="B15" s="156" t="s">
        <v>280</v>
      </c>
      <c r="C15" s="112">
        <v>342</v>
      </c>
      <c r="D15" s="112">
        <v>98</v>
      </c>
      <c r="E15" s="112">
        <v>2</v>
      </c>
      <c r="F15" s="157">
        <f t="shared" si="1"/>
        <v>438</v>
      </c>
      <c r="G15" s="112"/>
      <c r="H15" s="112"/>
      <c r="I15" s="157">
        <f t="shared" si="2"/>
        <v>438</v>
      </c>
      <c r="J15" s="112">
        <v>234</v>
      </c>
      <c r="K15" s="112">
        <v>103</v>
      </c>
      <c r="L15" s="112">
        <v>1</v>
      </c>
      <c r="M15" s="157">
        <f t="shared" si="3"/>
        <v>336</v>
      </c>
      <c r="N15" s="157"/>
      <c r="O15" s="157"/>
      <c r="P15" s="157">
        <f t="shared" si="4"/>
        <v>336</v>
      </c>
      <c r="Q15" s="323">
        <f t="shared" si="5"/>
        <v>102</v>
      </c>
    </row>
    <row r="16" spans="1:17" ht="25.5">
      <c r="A16" s="112">
        <f t="shared" si="6"/>
        <v>7</v>
      </c>
      <c r="B16" s="156" t="s">
        <v>375</v>
      </c>
      <c r="C16" s="112">
        <v>437</v>
      </c>
      <c r="D16" s="112">
        <v>290</v>
      </c>
      <c r="E16" s="112"/>
      <c r="F16" s="157">
        <f t="shared" si="1"/>
        <v>727</v>
      </c>
      <c r="G16" s="112"/>
      <c r="H16" s="112"/>
      <c r="I16" s="157">
        <f t="shared" si="2"/>
        <v>727</v>
      </c>
      <c r="J16" s="112"/>
      <c r="K16" s="112"/>
      <c r="L16" s="112"/>
      <c r="M16" s="157">
        <f t="shared" si="3"/>
        <v>0</v>
      </c>
      <c r="N16" s="157"/>
      <c r="O16" s="157"/>
      <c r="P16" s="157">
        <f t="shared" si="4"/>
        <v>0</v>
      </c>
      <c r="Q16" s="157">
        <f t="shared" si="5"/>
        <v>727</v>
      </c>
    </row>
    <row r="17" spans="1:17" s="159" customFormat="1" ht="12.75">
      <c r="A17" s="421" t="s">
        <v>102</v>
      </c>
      <c r="B17" s="421"/>
      <c r="C17" s="158">
        <f aca="true" t="shared" si="7" ref="C17:Q17">SUM(C9:C16)</f>
        <v>22443</v>
      </c>
      <c r="D17" s="158">
        <f t="shared" si="7"/>
        <v>5029</v>
      </c>
      <c r="E17" s="158">
        <f t="shared" si="7"/>
        <v>2830</v>
      </c>
      <c r="F17" s="158">
        <f t="shared" si="7"/>
        <v>24642</v>
      </c>
      <c r="G17" s="158">
        <f t="shared" si="7"/>
        <v>8310</v>
      </c>
      <c r="H17" s="158">
        <f t="shared" si="7"/>
        <v>0</v>
      </c>
      <c r="I17" s="158">
        <f t="shared" si="7"/>
        <v>32952</v>
      </c>
      <c r="J17" s="158">
        <f t="shared" si="7"/>
        <v>7917</v>
      </c>
      <c r="K17" s="158">
        <f t="shared" si="7"/>
        <v>2593</v>
      </c>
      <c r="L17" s="158">
        <f t="shared" si="7"/>
        <v>1553</v>
      </c>
      <c r="M17" s="158">
        <f t="shared" si="7"/>
        <v>8957</v>
      </c>
      <c r="N17" s="158">
        <f t="shared" si="7"/>
        <v>0</v>
      </c>
      <c r="O17" s="158">
        <f t="shared" si="7"/>
        <v>0</v>
      </c>
      <c r="P17" s="158">
        <f t="shared" si="7"/>
        <v>8957</v>
      </c>
      <c r="Q17" s="158">
        <f t="shared" si="7"/>
        <v>23995</v>
      </c>
    </row>
    <row r="18" spans="1:17" ht="13.5">
      <c r="A18" s="152" t="s">
        <v>104</v>
      </c>
      <c r="B18" s="153" t="s">
        <v>304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ht="12.75">
      <c r="A19" s="112" t="s">
        <v>39</v>
      </c>
      <c r="B19" s="156" t="s">
        <v>107</v>
      </c>
      <c r="C19" s="112">
        <v>825</v>
      </c>
      <c r="D19" s="112"/>
      <c r="E19" s="112"/>
      <c r="F19" s="157">
        <f>C19+D19-E19</f>
        <v>825</v>
      </c>
      <c r="G19" s="112"/>
      <c r="H19" s="112"/>
      <c r="I19" s="157">
        <f>F19+G19-H19</f>
        <v>825</v>
      </c>
      <c r="J19" s="162">
        <v>172</v>
      </c>
      <c r="K19" s="162">
        <v>83</v>
      </c>
      <c r="L19" s="162"/>
      <c r="M19" s="157">
        <f>J19+K19-L19</f>
        <v>255</v>
      </c>
      <c r="N19" s="157"/>
      <c r="O19" s="157"/>
      <c r="P19" s="157">
        <f>M19+N19-O19</f>
        <v>255</v>
      </c>
      <c r="Q19" s="157">
        <f>I19-P19</f>
        <v>570</v>
      </c>
    </row>
    <row r="20" spans="1:17" ht="12.75">
      <c r="A20" s="112">
        <f>A19+1</f>
        <v>2</v>
      </c>
      <c r="B20" s="156" t="s">
        <v>108</v>
      </c>
      <c r="C20" s="112">
        <v>2544</v>
      </c>
      <c r="D20" s="112">
        <v>143</v>
      </c>
      <c r="E20" s="112"/>
      <c r="F20" s="157">
        <f>C20+D20-E20</f>
        <v>2687</v>
      </c>
      <c r="G20" s="112"/>
      <c r="H20" s="112"/>
      <c r="I20" s="157">
        <f>F20+G20-H20</f>
        <v>2687</v>
      </c>
      <c r="J20" s="162">
        <v>1210</v>
      </c>
      <c r="K20" s="162">
        <v>329</v>
      </c>
      <c r="L20" s="162"/>
      <c r="M20" s="157">
        <f>J20+K20-L20</f>
        <v>1539</v>
      </c>
      <c r="N20" s="157"/>
      <c r="O20" s="157"/>
      <c r="P20" s="157">
        <f>M20+N20-O20</f>
        <v>1539</v>
      </c>
      <c r="Q20" s="157">
        <f>I20-P20</f>
        <v>1148</v>
      </c>
    </row>
    <row r="21" spans="1:17" ht="25.5">
      <c r="A21" s="112">
        <f>A20+1</f>
        <v>3</v>
      </c>
      <c r="B21" s="156" t="s">
        <v>183</v>
      </c>
      <c r="C21" s="112"/>
      <c r="D21" s="112"/>
      <c r="E21" s="112"/>
      <c r="F21" s="157">
        <f>C21+D21-E21</f>
        <v>0</v>
      </c>
      <c r="G21" s="112"/>
      <c r="H21" s="112"/>
      <c r="I21" s="157">
        <f>F21+G21-H21</f>
        <v>0</v>
      </c>
      <c r="J21" s="162"/>
      <c r="K21" s="162"/>
      <c r="L21" s="162"/>
      <c r="M21" s="157">
        <f>J21+K21-L21</f>
        <v>0</v>
      </c>
      <c r="N21" s="157"/>
      <c r="O21" s="157"/>
      <c r="P21" s="157">
        <f>M21+N21-O21</f>
        <v>0</v>
      </c>
      <c r="Q21" s="157">
        <f>I21-P21</f>
        <v>0</v>
      </c>
    </row>
    <row r="22" spans="1:17" ht="12.75" customHeight="1">
      <c r="A22" s="112">
        <f>A21+1</f>
        <v>4</v>
      </c>
      <c r="B22" s="156" t="s">
        <v>313</v>
      </c>
      <c r="C22" s="112">
        <v>2683</v>
      </c>
      <c r="D22" s="112">
        <v>1028</v>
      </c>
      <c r="E22" s="112"/>
      <c r="F22" s="157">
        <f>C22+D22-E22</f>
        <v>3711</v>
      </c>
      <c r="G22" s="112"/>
      <c r="H22" s="112"/>
      <c r="I22" s="157">
        <f>F22+G22-H22</f>
        <v>3711</v>
      </c>
      <c r="J22" s="112">
        <v>510</v>
      </c>
      <c r="K22" s="112">
        <v>465</v>
      </c>
      <c r="L22" s="112"/>
      <c r="M22" s="157">
        <f>J22+K22-L22</f>
        <v>975</v>
      </c>
      <c r="N22" s="157"/>
      <c r="O22" s="157"/>
      <c r="P22" s="157">
        <f>M22+N22-O22</f>
        <v>975</v>
      </c>
      <c r="Q22" s="157">
        <f>I22-P22</f>
        <v>2736</v>
      </c>
    </row>
    <row r="23" spans="1:17" s="159" customFormat="1" ht="12.75">
      <c r="A23" s="421" t="s">
        <v>109</v>
      </c>
      <c r="B23" s="421"/>
      <c r="C23" s="158">
        <f aca="true" t="shared" si="8" ref="C23:Q23">SUM(C18:C22)</f>
        <v>6052</v>
      </c>
      <c r="D23" s="158">
        <f t="shared" si="8"/>
        <v>1171</v>
      </c>
      <c r="E23" s="158">
        <f t="shared" si="8"/>
        <v>0</v>
      </c>
      <c r="F23" s="158">
        <f t="shared" si="8"/>
        <v>7223</v>
      </c>
      <c r="G23" s="158">
        <f t="shared" si="8"/>
        <v>0</v>
      </c>
      <c r="H23" s="158">
        <f t="shared" si="8"/>
        <v>0</v>
      </c>
      <c r="I23" s="158">
        <f t="shared" si="8"/>
        <v>7223</v>
      </c>
      <c r="J23" s="158">
        <f t="shared" si="8"/>
        <v>1892</v>
      </c>
      <c r="K23" s="158">
        <f t="shared" si="8"/>
        <v>877</v>
      </c>
      <c r="L23" s="158">
        <f t="shared" si="8"/>
        <v>0</v>
      </c>
      <c r="M23" s="158">
        <f t="shared" si="8"/>
        <v>2769</v>
      </c>
      <c r="N23" s="158">
        <f t="shared" si="8"/>
        <v>0</v>
      </c>
      <c r="O23" s="158">
        <f t="shared" si="8"/>
        <v>0</v>
      </c>
      <c r="P23" s="158">
        <f t="shared" si="8"/>
        <v>2769</v>
      </c>
      <c r="Q23" s="158">
        <f t="shared" si="8"/>
        <v>4454</v>
      </c>
    </row>
    <row r="24" spans="1:17" ht="13.5">
      <c r="A24" s="152" t="s">
        <v>110</v>
      </c>
      <c r="B24" s="153" t="s">
        <v>350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ht="13.5" customHeight="1">
      <c r="A25" s="112">
        <v>1</v>
      </c>
      <c r="B25" s="156" t="s">
        <v>184</v>
      </c>
      <c r="C25" s="112">
        <f>SUM(C26:C29)</f>
        <v>36</v>
      </c>
      <c r="D25" s="112">
        <f aca="true" t="shared" si="9" ref="D25:Q25">SUM(D26:D29)</f>
        <v>389</v>
      </c>
      <c r="E25" s="112">
        <f t="shared" si="9"/>
        <v>0</v>
      </c>
      <c r="F25" s="112">
        <f t="shared" si="9"/>
        <v>425</v>
      </c>
      <c r="G25" s="112">
        <f t="shared" si="9"/>
        <v>0</v>
      </c>
      <c r="H25" s="112">
        <f t="shared" si="9"/>
        <v>0</v>
      </c>
      <c r="I25" s="112">
        <f t="shared" si="9"/>
        <v>425</v>
      </c>
      <c r="J25" s="112">
        <f t="shared" si="9"/>
        <v>0</v>
      </c>
      <c r="K25" s="112">
        <f t="shared" si="9"/>
        <v>0</v>
      </c>
      <c r="L25" s="112">
        <f t="shared" si="9"/>
        <v>0</v>
      </c>
      <c r="M25" s="112">
        <f t="shared" si="9"/>
        <v>0</v>
      </c>
      <c r="N25" s="112">
        <f t="shared" si="9"/>
        <v>0</v>
      </c>
      <c r="O25" s="112">
        <f t="shared" si="9"/>
        <v>0</v>
      </c>
      <c r="P25" s="112">
        <f t="shared" si="9"/>
        <v>0</v>
      </c>
      <c r="Q25" s="112">
        <f t="shared" si="9"/>
        <v>425</v>
      </c>
    </row>
    <row r="26" spans="1:17" ht="12.75">
      <c r="A26" s="112"/>
      <c r="B26" s="156" t="s">
        <v>114</v>
      </c>
      <c r="C26" s="112">
        <v>36</v>
      </c>
      <c r="D26" s="112">
        <v>19</v>
      </c>
      <c r="E26" s="112"/>
      <c r="F26" s="157">
        <f aca="true" t="shared" si="10" ref="F26:F31">C26+D26-E26</f>
        <v>55</v>
      </c>
      <c r="G26" s="112"/>
      <c r="H26" s="112"/>
      <c r="I26" s="157">
        <f aca="true" t="shared" si="11" ref="I26:I31">F26+G26-H26</f>
        <v>55</v>
      </c>
      <c r="J26" s="157"/>
      <c r="K26" s="157"/>
      <c r="L26" s="157"/>
      <c r="M26" s="157">
        <f aca="true" t="shared" si="12" ref="M26:M31">J26+K26-L26</f>
        <v>0</v>
      </c>
      <c r="N26" s="157"/>
      <c r="O26" s="157"/>
      <c r="P26" s="157">
        <f aca="true" t="shared" si="13" ref="P26:P31">M26+N26-O26</f>
        <v>0</v>
      </c>
      <c r="Q26" s="157">
        <f aca="true" t="shared" si="14" ref="Q26:Q31">I26-P26</f>
        <v>55</v>
      </c>
    </row>
    <row r="27" spans="1:17" ht="12.75">
      <c r="A27" s="112"/>
      <c r="B27" s="156" t="s">
        <v>116</v>
      </c>
      <c r="C27" s="112"/>
      <c r="D27" s="112"/>
      <c r="E27" s="112"/>
      <c r="F27" s="157">
        <f t="shared" si="10"/>
        <v>0</v>
      </c>
      <c r="G27" s="112"/>
      <c r="H27" s="112"/>
      <c r="I27" s="157">
        <f t="shared" si="11"/>
        <v>0</v>
      </c>
      <c r="J27" s="157"/>
      <c r="K27" s="157"/>
      <c r="L27" s="157"/>
      <c r="M27" s="157">
        <f t="shared" si="12"/>
        <v>0</v>
      </c>
      <c r="N27" s="157"/>
      <c r="O27" s="157"/>
      <c r="P27" s="157">
        <f t="shared" si="13"/>
        <v>0</v>
      </c>
      <c r="Q27" s="157">
        <f t="shared" si="14"/>
        <v>0</v>
      </c>
    </row>
    <row r="28" spans="1:17" ht="12" customHeight="1">
      <c r="A28" s="112"/>
      <c r="B28" s="156" t="s">
        <v>118</v>
      </c>
      <c r="C28" s="112"/>
      <c r="D28" s="112">
        <v>370</v>
      </c>
      <c r="E28" s="112"/>
      <c r="F28" s="157">
        <f t="shared" si="10"/>
        <v>370</v>
      </c>
      <c r="G28" s="112"/>
      <c r="H28" s="112"/>
      <c r="I28" s="157">
        <f t="shared" si="11"/>
        <v>370</v>
      </c>
      <c r="J28" s="157"/>
      <c r="K28" s="157"/>
      <c r="L28" s="157"/>
      <c r="M28" s="157">
        <f t="shared" si="12"/>
        <v>0</v>
      </c>
      <c r="N28" s="157"/>
      <c r="O28" s="157"/>
      <c r="P28" s="157">
        <f t="shared" si="13"/>
        <v>0</v>
      </c>
      <c r="Q28" s="157">
        <f t="shared" si="14"/>
        <v>370</v>
      </c>
    </row>
    <row r="29" spans="1:17" ht="12.75">
      <c r="A29" s="112"/>
      <c r="B29" s="156" t="s">
        <v>119</v>
      </c>
      <c r="C29" s="112"/>
      <c r="D29" s="112"/>
      <c r="E29" s="112"/>
      <c r="F29" s="157">
        <f t="shared" si="10"/>
        <v>0</v>
      </c>
      <c r="G29" s="112"/>
      <c r="H29" s="112"/>
      <c r="I29" s="157">
        <f t="shared" si="11"/>
        <v>0</v>
      </c>
      <c r="J29" s="157"/>
      <c r="K29" s="157"/>
      <c r="L29" s="157"/>
      <c r="M29" s="157">
        <f t="shared" si="12"/>
        <v>0</v>
      </c>
      <c r="N29" s="157"/>
      <c r="O29" s="157"/>
      <c r="P29" s="157">
        <f t="shared" si="13"/>
        <v>0</v>
      </c>
      <c r="Q29" s="157">
        <f t="shared" si="14"/>
        <v>0</v>
      </c>
    </row>
    <row r="30" spans="1:17" ht="12.75">
      <c r="A30" s="112">
        <v>2</v>
      </c>
      <c r="B30" s="156" t="s">
        <v>120</v>
      </c>
      <c r="C30" s="112"/>
      <c r="D30" s="112"/>
      <c r="E30" s="112"/>
      <c r="F30" s="157">
        <f t="shared" si="10"/>
        <v>0</v>
      </c>
      <c r="G30" s="112"/>
      <c r="H30" s="112"/>
      <c r="I30" s="157">
        <f t="shared" si="11"/>
        <v>0</v>
      </c>
      <c r="J30" s="157"/>
      <c r="K30" s="157"/>
      <c r="L30" s="157"/>
      <c r="M30" s="157">
        <f t="shared" si="12"/>
        <v>0</v>
      </c>
      <c r="N30" s="157"/>
      <c r="O30" s="157"/>
      <c r="P30" s="157">
        <f t="shared" si="13"/>
        <v>0</v>
      </c>
      <c r="Q30" s="157">
        <f t="shared" si="14"/>
        <v>0</v>
      </c>
    </row>
    <row r="31" spans="1:17" ht="12.75">
      <c r="A31" s="112">
        <v>3</v>
      </c>
      <c r="B31" s="156" t="s">
        <v>66</v>
      </c>
      <c r="C31" s="112"/>
      <c r="D31" s="112"/>
      <c r="E31" s="112"/>
      <c r="F31" s="157">
        <f t="shared" si="10"/>
        <v>0</v>
      </c>
      <c r="G31" s="112"/>
      <c r="H31" s="112"/>
      <c r="I31" s="157">
        <f t="shared" si="11"/>
        <v>0</v>
      </c>
      <c r="J31" s="157"/>
      <c r="K31" s="157"/>
      <c r="L31" s="157"/>
      <c r="M31" s="157">
        <f t="shared" si="12"/>
        <v>0</v>
      </c>
      <c r="N31" s="157"/>
      <c r="O31" s="157"/>
      <c r="P31" s="157">
        <f t="shared" si="13"/>
        <v>0</v>
      </c>
      <c r="Q31" s="157">
        <f t="shared" si="14"/>
        <v>0</v>
      </c>
    </row>
    <row r="32" spans="1:17" s="159" customFormat="1" ht="12.75">
      <c r="A32" s="419" t="s">
        <v>113</v>
      </c>
      <c r="B32" s="419"/>
      <c r="C32" s="158">
        <f aca="true" t="shared" si="15" ref="C32:Q32">C24+C25+C30+C31</f>
        <v>36</v>
      </c>
      <c r="D32" s="158">
        <f t="shared" si="15"/>
        <v>389</v>
      </c>
      <c r="E32" s="158">
        <f t="shared" si="15"/>
        <v>0</v>
      </c>
      <c r="F32" s="158">
        <f t="shared" si="15"/>
        <v>425</v>
      </c>
      <c r="G32" s="158">
        <f t="shared" si="15"/>
        <v>0</v>
      </c>
      <c r="H32" s="158">
        <f t="shared" si="15"/>
        <v>0</v>
      </c>
      <c r="I32" s="158">
        <f t="shared" si="15"/>
        <v>425</v>
      </c>
      <c r="J32" s="158">
        <f t="shared" si="15"/>
        <v>0</v>
      </c>
      <c r="K32" s="158">
        <f t="shared" si="15"/>
        <v>0</v>
      </c>
      <c r="L32" s="158">
        <f t="shared" si="15"/>
        <v>0</v>
      </c>
      <c r="M32" s="158">
        <f t="shared" si="15"/>
        <v>0</v>
      </c>
      <c r="N32" s="158">
        <f t="shared" si="15"/>
        <v>0</v>
      </c>
      <c r="O32" s="158">
        <f t="shared" si="15"/>
        <v>0</v>
      </c>
      <c r="P32" s="158">
        <f t="shared" si="15"/>
        <v>0</v>
      </c>
      <c r="Q32" s="158">
        <f t="shared" si="15"/>
        <v>425</v>
      </c>
    </row>
    <row r="33" spans="1:17" ht="13.5">
      <c r="A33" s="152" t="s">
        <v>127</v>
      </c>
      <c r="B33" s="153" t="s">
        <v>306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ht="12.75">
      <c r="A34" s="112">
        <v>1</v>
      </c>
      <c r="B34" s="156" t="s">
        <v>129</v>
      </c>
      <c r="C34" s="112"/>
      <c r="D34" s="112"/>
      <c r="E34" s="112"/>
      <c r="F34" s="157">
        <f>C34+D34-E34</f>
        <v>0</v>
      </c>
      <c r="G34" s="112"/>
      <c r="H34" s="112"/>
      <c r="I34" s="157">
        <f>F34+G34-H34</f>
        <v>0</v>
      </c>
      <c r="J34" s="112"/>
      <c r="K34" s="112"/>
      <c r="L34" s="112"/>
      <c r="M34" s="157">
        <f>J34+K34-L34</f>
        <v>0</v>
      </c>
      <c r="N34" s="157"/>
      <c r="O34" s="157"/>
      <c r="P34" s="157">
        <f>M34+N34-O34</f>
        <v>0</v>
      </c>
      <c r="Q34" s="157">
        <f>I34-P34</f>
        <v>0</v>
      </c>
    </row>
    <row r="35" spans="1:17" ht="12.75">
      <c r="A35" s="112">
        <v>2</v>
      </c>
      <c r="B35" s="156" t="s">
        <v>131</v>
      </c>
      <c r="C35" s="112"/>
      <c r="D35" s="112"/>
      <c r="E35" s="112"/>
      <c r="F35" s="157">
        <f>C35+D35-E35</f>
        <v>0</v>
      </c>
      <c r="G35" s="112"/>
      <c r="H35" s="112"/>
      <c r="I35" s="157">
        <f>F35+G35-H35</f>
        <v>0</v>
      </c>
      <c r="J35" s="157"/>
      <c r="K35" s="157"/>
      <c r="L35" s="157"/>
      <c r="M35" s="157">
        <f>J35+K35-L35</f>
        <v>0</v>
      </c>
      <c r="N35" s="157"/>
      <c r="O35" s="157"/>
      <c r="P35" s="157">
        <f>M35+N35-O35</f>
        <v>0</v>
      </c>
      <c r="Q35" s="157">
        <f>I35-P35</f>
        <v>0</v>
      </c>
    </row>
    <row r="36" spans="1:17" s="159" customFormat="1" ht="12.75">
      <c r="A36" s="420" t="s">
        <v>132</v>
      </c>
      <c r="B36" s="420"/>
      <c r="C36" s="163">
        <f aca="true" t="shared" si="16" ref="C36:Q36">SUM(C33:C35)</f>
        <v>0</v>
      </c>
      <c r="D36" s="163">
        <f t="shared" si="16"/>
        <v>0</v>
      </c>
      <c r="E36" s="163">
        <f t="shared" si="16"/>
        <v>0</v>
      </c>
      <c r="F36" s="163">
        <f t="shared" si="16"/>
        <v>0</v>
      </c>
      <c r="G36" s="163">
        <f t="shared" si="16"/>
        <v>0</v>
      </c>
      <c r="H36" s="163">
        <f t="shared" si="16"/>
        <v>0</v>
      </c>
      <c r="I36" s="163">
        <f t="shared" si="16"/>
        <v>0</v>
      </c>
      <c r="J36" s="163">
        <f t="shared" si="16"/>
        <v>0</v>
      </c>
      <c r="K36" s="163">
        <f t="shared" si="16"/>
        <v>0</v>
      </c>
      <c r="L36" s="163">
        <f t="shared" si="16"/>
        <v>0</v>
      </c>
      <c r="M36" s="163">
        <f t="shared" si="16"/>
        <v>0</v>
      </c>
      <c r="N36" s="163">
        <f t="shared" si="16"/>
        <v>0</v>
      </c>
      <c r="O36" s="163">
        <f t="shared" si="16"/>
        <v>0</v>
      </c>
      <c r="P36" s="163">
        <f t="shared" si="16"/>
        <v>0</v>
      </c>
      <c r="Q36" s="163">
        <f t="shared" si="16"/>
        <v>0</v>
      </c>
    </row>
    <row r="37" spans="1:17" s="81" customFormat="1" ht="12.75">
      <c r="A37" s="411" t="s">
        <v>45</v>
      </c>
      <c r="B37" s="412"/>
      <c r="C37" s="164">
        <f aca="true" t="shared" si="17" ref="C37:Q37">C36+C32+C23+C17</f>
        <v>28531</v>
      </c>
      <c r="D37" s="164">
        <f t="shared" si="17"/>
        <v>6589</v>
      </c>
      <c r="E37" s="164">
        <f t="shared" si="17"/>
        <v>2830</v>
      </c>
      <c r="F37" s="164">
        <f t="shared" si="17"/>
        <v>32290</v>
      </c>
      <c r="G37" s="164">
        <f t="shared" si="17"/>
        <v>8310</v>
      </c>
      <c r="H37" s="164">
        <f t="shared" si="17"/>
        <v>0</v>
      </c>
      <c r="I37" s="164">
        <f t="shared" si="17"/>
        <v>40600</v>
      </c>
      <c r="J37" s="164">
        <f t="shared" si="17"/>
        <v>9809</v>
      </c>
      <c r="K37" s="164">
        <f t="shared" si="17"/>
        <v>3470</v>
      </c>
      <c r="L37" s="164">
        <f t="shared" si="17"/>
        <v>1553</v>
      </c>
      <c r="M37" s="164">
        <f t="shared" si="17"/>
        <v>11726</v>
      </c>
      <c r="N37" s="164">
        <f t="shared" si="17"/>
        <v>0</v>
      </c>
      <c r="O37" s="164">
        <f t="shared" si="17"/>
        <v>0</v>
      </c>
      <c r="P37" s="164">
        <f t="shared" si="17"/>
        <v>11726</v>
      </c>
      <c r="Q37" s="164">
        <f t="shared" si="17"/>
        <v>28874</v>
      </c>
    </row>
    <row r="38" spans="1:17" s="81" customFormat="1" ht="9" customHeight="1">
      <c r="A38" s="274"/>
      <c r="B38" s="27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</row>
    <row r="39" spans="1:17" s="81" customFormat="1" ht="9" customHeight="1">
      <c r="A39" s="274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</row>
    <row r="40" spans="1:17" s="81" customFormat="1" ht="9" customHeight="1">
      <c r="A40" s="274"/>
      <c r="B40" s="274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s="81" customFormat="1" ht="12.75">
      <c r="A41" s="274"/>
      <c r="B41" s="274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</row>
    <row r="42" spans="1:17" s="81" customFormat="1" ht="12.75">
      <c r="A42" s="274"/>
      <c r="B42" s="274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</row>
    <row r="43" spans="1:17" s="171" customFormat="1" ht="12" customHeight="1">
      <c r="A43" s="165" t="s">
        <v>404</v>
      </c>
      <c r="B43" s="166"/>
      <c r="C43" s="167"/>
      <c r="D43" s="168"/>
      <c r="E43" s="169"/>
      <c r="F43" s="167" t="s">
        <v>215</v>
      </c>
      <c r="G43" s="170"/>
      <c r="H43" s="167"/>
      <c r="I43" s="168"/>
      <c r="J43" s="167"/>
      <c r="K43" s="167"/>
      <c r="L43" s="167"/>
      <c r="M43" s="167"/>
      <c r="N43" s="167"/>
      <c r="O43" s="170" t="s">
        <v>187</v>
      </c>
      <c r="P43" s="167"/>
      <c r="Q43" s="167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8"/>
  <sheetViews>
    <sheetView zoomScale="120" zoomScaleNormal="120" workbookViewId="0" topLeftCell="A82">
      <selection activeCell="A98" sqref="A98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tr">
        <f>"на    "&amp;'Фирмени данни'!B3</f>
        <v>на    "Билборд" АД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398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218</v>
      </c>
      <c r="B4" s="120"/>
      <c r="C4" s="12"/>
      <c r="D4" s="12"/>
      <c r="E4" s="70" t="s">
        <v>268</v>
      </c>
    </row>
    <row r="5" spans="1:5" ht="12.75">
      <c r="A5" s="439" t="s">
        <v>75</v>
      </c>
      <c r="B5" s="441"/>
      <c r="C5" s="440" t="s">
        <v>219</v>
      </c>
      <c r="D5" s="440" t="s">
        <v>220</v>
      </c>
      <c r="E5" s="440"/>
    </row>
    <row r="6" spans="1:5" ht="12.75">
      <c r="A6" s="440"/>
      <c r="B6" s="441"/>
      <c r="C6" s="440"/>
      <c r="D6" s="61" t="s">
        <v>221</v>
      </c>
      <c r="E6" s="61" t="s">
        <v>222</v>
      </c>
    </row>
    <row r="7" spans="1:5" ht="12.75">
      <c r="A7" s="439" t="s">
        <v>58</v>
      </c>
      <c r="B7" s="441"/>
      <c r="C7" s="61">
        <v>1</v>
      </c>
      <c r="D7" s="61">
        <v>2</v>
      </c>
      <c r="E7" s="61">
        <v>3</v>
      </c>
    </row>
    <row r="8" spans="1:5" ht="13.5">
      <c r="A8" s="442" t="s">
        <v>223</v>
      </c>
      <c r="B8" s="443"/>
      <c r="C8" s="121"/>
      <c r="D8" s="121"/>
      <c r="E8" s="121">
        <v>0</v>
      </c>
    </row>
    <row r="9" spans="1:5" ht="12.75">
      <c r="A9" s="437" t="s">
        <v>351</v>
      </c>
      <c r="B9" s="444"/>
      <c r="C9" s="122"/>
      <c r="D9" s="122"/>
      <c r="E9" s="122"/>
    </row>
    <row r="10" spans="1:5" ht="12.75">
      <c r="A10" s="432" t="s">
        <v>382</v>
      </c>
      <c r="B10" s="433"/>
      <c r="C10" s="123">
        <f>SUM(C11:C12)</f>
        <v>5220</v>
      </c>
      <c r="D10" s="123">
        <f>SUM(D11:D12)</f>
        <v>0</v>
      </c>
      <c r="E10" s="123">
        <f>SUM(E11:E12)</f>
        <v>5220</v>
      </c>
    </row>
    <row r="11" spans="1:5" s="315" customFormat="1" ht="11.25">
      <c r="A11" s="430" t="s">
        <v>224</v>
      </c>
      <c r="B11" s="431"/>
      <c r="C11" s="320">
        <v>5220</v>
      </c>
      <c r="D11" s="316"/>
      <c r="E11" s="320">
        <v>5220</v>
      </c>
    </row>
    <row r="12" spans="1:5" s="315" customFormat="1" ht="11.25">
      <c r="A12" s="430" t="s">
        <v>225</v>
      </c>
      <c r="B12" s="431"/>
      <c r="C12" s="318"/>
      <c r="D12" s="316"/>
      <c r="E12" s="318"/>
    </row>
    <row r="13" spans="1:5" ht="12.75">
      <c r="A13" s="432" t="s">
        <v>226</v>
      </c>
      <c r="B13" s="433"/>
      <c r="C13" s="111">
        <v>325</v>
      </c>
      <c r="D13" s="86"/>
      <c r="E13" s="111">
        <v>325</v>
      </c>
    </row>
    <row r="14" spans="1:5" ht="12.75">
      <c r="A14" s="432" t="s">
        <v>386</v>
      </c>
      <c r="B14" s="433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5" customFormat="1" ht="11.25">
      <c r="A15" s="430" t="s">
        <v>227</v>
      </c>
      <c r="B15" s="431"/>
      <c r="C15" s="320"/>
      <c r="D15" s="316"/>
      <c r="E15" s="320"/>
    </row>
    <row r="16" spans="1:5" s="315" customFormat="1" ht="11.25">
      <c r="A16" s="430" t="s">
        <v>228</v>
      </c>
      <c r="B16" s="431"/>
      <c r="C16" s="318"/>
      <c r="D16" s="316"/>
      <c r="E16" s="318"/>
    </row>
    <row r="17" spans="1:5" s="315" customFormat="1" ht="11.25">
      <c r="A17" s="430" t="s">
        <v>225</v>
      </c>
      <c r="B17" s="431"/>
      <c r="C17" s="318"/>
      <c r="D17" s="316"/>
      <c r="E17" s="318"/>
    </row>
    <row r="18" spans="1:5" ht="12.75">
      <c r="A18" s="436" t="s">
        <v>4</v>
      </c>
      <c r="B18" s="436"/>
      <c r="C18" s="121">
        <f>C14+C13+C10</f>
        <v>5545</v>
      </c>
      <c r="D18" s="121">
        <f>D14+D13+D10</f>
        <v>0</v>
      </c>
      <c r="E18" s="121">
        <f>E14+E13+E10</f>
        <v>5545</v>
      </c>
    </row>
    <row r="19" spans="1:6" ht="13.5">
      <c r="A19" s="437" t="s">
        <v>352</v>
      </c>
      <c r="B19" s="438"/>
      <c r="C19" s="122"/>
      <c r="D19" s="122"/>
      <c r="E19" s="122"/>
      <c r="F19" s="77"/>
    </row>
    <row r="20" spans="1:6" ht="12.75">
      <c r="A20" s="432" t="s">
        <v>383</v>
      </c>
      <c r="B20" s="433"/>
      <c r="C20" s="124">
        <f>SUM(C21:C23)</f>
        <v>2056</v>
      </c>
      <c r="D20" s="124">
        <f>SUM(D21:D23)</f>
        <v>2056</v>
      </c>
      <c r="E20" s="124">
        <f>SUM(E21:E23)</f>
        <v>0</v>
      </c>
      <c r="F20" s="77"/>
    </row>
    <row r="21" spans="1:6" s="315" customFormat="1" ht="11.25">
      <c r="A21" s="430" t="s">
        <v>229</v>
      </c>
      <c r="B21" s="431"/>
      <c r="C21" s="318">
        <v>206</v>
      </c>
      <c r="D21" s="318">
        <v>206</v>
      </c>
      <c r="E21" s="316"/>
      <c r="F21" s="319"/>
    </row>
    <row r="22" spans="1:6" s="315" customFormat="1" ht="11.25">
      <c r="A22" s="430" t="s">
        <v>230</v>
      </c>
      <c r="B22" s="431"/>
      <c r="C22" s="318">
        <v>1850</v>
      </c>
      <c r="D22" s="318">
        <v>1850</v>
      </c>
      <c r="E22" s="316"/>
      <c r="F22" s="319"/>
    </row>
    <row r="23" spans="1:6" s="315" customFormat="1" ht="11.25">
      <c r="A23" s="430" t="s">
        <v>231</v>
      </c>
      <c r="B23" s="431"/>
      <c r="C23" s="318"/>
      <c r="D23" s="318"/>
      <c r="E23" s="316"/>
      <c r="F23" s="319"/>
    </row>
    <row r="24" spans="1:6" ht="12.75">
      <c r="A24" s="432" t="s">
        <v>232</v>
      </c>
      <c r="B24" s="433"/>
      <c r="C24" s="111">
        <v>1652</v>
      </c>
      <c r="D24" s="111">
        <v>1652</v>
      </c>
      <c r="E24" s="86"/>
      <c r="F24" s="77"/>
    </row>
    <row r="25" spans="1:6" ht="12.75">
      <c r="A25" s="432" t="s">
        <v>233</v>
      </c>
      <c r="B25" s="433"/>
      <c r="C25" s="111">
        <v>395</v>
      </c>
      <c r="D25" s="111">
        <v>395</v>
      </c>
      <c r="E25" s="86"/>
      <c r="F25" s="77"/>
    </row>
    <row r="26" spans="1:6" ht="12.75">
      <c r="A26" s="432" t="s">
        <v>234</v>
      </c>
      <c r="B26" s="433"/>
      <c r="C26" s="111">
        <v>300</v>
      </c>
      <c r="D26" s="111">
        <v>300</v>
      </c>
      <c r="E26" s="86"/>
      <c r="F26" s="77"/>
    </row>
    <row r="27" spans="1:6" ht="12.75">
      <c r="A27" s="432" t="s">
        <v>235</v>
      </c>
      <c r="B27" s="433"/>
      <c r="C27" s="111"/>
      <c r="D27" s="111"/>
      <c r="E27" s="86"/>
      <c r="F27" s="77"/>
    </row>
    <row r="28" spans="1:6" ht="12.75">
      <c r="A28" s="432" t="s">
        <v>236</v>
      </c>
      <c r="B28" s="433"/>
      <c r="C28" s="111"/>
      <c r="D28" s="111"/>
      <c r="E28" s="86"/>
      <c r="F28" s="77"/>
    </row>
    <row r="29" spans="1:5" ht="12.75">
      <c r="A29" s="432" t="s">
        <v>237</v>
      </c>
      <c r="B29" s="433"/>
      <c r="C29" s="124">
        <f>SUM(C30:C34)</f>
        <v>294</v>
      </c>
      <c r="D29" s="124">
        <f>SUM(D30:D34)</f>
        <v>294</v>
      </c>
      <c r="E29" s="124">
        <f>SUM(E30:E34)</f>
        <v>0</v>
      </c>
    </row>
    <row r="30" spans="1:5" s="315" customFormat="1" ht="11.25">
      <c r="A30" s="430" t="s">
        <v>238</v>
      </c>
      <c r="B30" s="431"/>
      <c r="C30" s="318"/>
      <c r="D30" s="318"/>
      <c r="E30" s="316"/>
    </row>
    <row r="31" spans="1:5" s="315" customFormat="1" ht="11.25">
      <c r="A31" s="430" t="s">
        <v>239</v>
      </c>
      <c r="B31" s="431"/>
      <c r="C31" s="318">
        <v>294</v>
      </c>
      <c r="D31" s="318">
        <v>294</v>
      </c>
      <c r="E31" s="316"/>
    </row>
    <row r="32" spans="1:5" s="315" customFormat="1" ht="11.25">
      <c r="A32" s="430" t="s">
        <v>240</v>
      </c>
      <c r="B32" s="431"/>
      <c r="C32" s="318"/>
      <c r="D32" s="318"/>
      <c r="E32" s="316"/>
    </row>
    <row r="33" spans="1:5" s="315" customFormat="1" ht="11.25">
      <c r="A33" s="430" t="s">
        <v>241</v>
      </c>
      <c r="B33" s="431"/>
      <c r="C33" s="318"/>
      <c r="D33" s="318"/>
      <c r="E33" s="316"/>
    </row>
    <row r="34" spans="1:5" s="315" customFormat="1" ht="11.25">
      <c r="A34" s="430" t="s">
        <v>242</v>
      </c>
      <c r="B34" s="431"/>
      <c r="C34" s="318"/>
      <c r="D34" s="318"/>
      <c r="E34" s="316"/>
    </row>
    <row r="35" spans="1:5" ht="12.75">
      <c r="A35" s="432" t="s">
        <v>387</v>
      </c>
      <c r="B35" s="433"/>
      <c r="C35" s="124">
        <f>SUM(C36:C39)</f>
        <v>100</v>
      </c>
      <c r="D35" s="124">
        <f>SUM(D36:D39)</f>
        <v>100</v>
      </c>
      <c r="E35" s="124">
        <f>SUM(E36:E39)</f>
        <v>0</v>
      </c>
    </row>
    <row r="36" spans="1:5" s="315" customFormat="1" ht="11.25">
      <c r="A36" s="430" t="s">
        <v>243</v>
      </c>
      <c r="B36" s="431"/>
      <c r="C36" s="318"/>
      <c r="D36" s="318"/>
      <c r="E36" s="316"/>
    </row>
    <row r="37" spans="1:5" s="315" customFormat="1" ht="11.25">
      <c r="A37" s="430" t="s">
        <v>244</v>
      </c>
      <c r="B37" s="431"/>
      <c r="C37" s="318"/>
      <c r="D37" s="318"/>
      <c r="E37" s="316"/>
    </row>
    <row r="38" spans="1:5" s="315" customFormat="1" ht="11.25">
      <c r="A38" s="430" t="s">
        <v>245</v>
      </c>
      <c r="B38" s="431"/>
      <c r="C38" s="318">
        <v>3</v>
      </c>
      <c r="D38" s="318">
        <v>3</v>
      </c>
      <c r="E38" s="316"/>
    </row>
    <row r="39" spans="1:5" s="315" customFormat="1" ht="11.25">
      <c r="A39" s="430" t="s">
        <v>225</v>
      </c>
      <c r="B39" s="431"/>
      <c r="C39" s="318">
        <v>97</v>
      </c>
      <c r="D39" s="318">
        <v>97</v>
      </c>
      <c r="E39" s="316"/>
    </row>
    <row r="40" spans="1:5" ht="12.75">
      <c r="A40" s="436" t="s">
        <v>3</v>
      </c>
      <c r="B40" s="436"/>
      <c r="C40" s="121">
        <f>C20+C24+C25+C26+C27+C28+C29+C35</f>
        <v>4797</v>
      </c>
      <c r="D40" s="121">
        <f>D20+D24+D25+D26+D27+D28+D29+D35</f>
        <v>4797</v>
      </c>
      <c r="E40" s="121">
        <f>E20+E24+E25+E26+E27+E28+E29+E35</f>
        <v>0</v>
      </c>
    </row>
    <row r="41" spans="1:5" ht="12.75">
      <c r="A41" s="434" t="s">
        <v>5</v>
      </c>
      <c r="B41" s="435"/>
      <c r="C41" s="125">
        <f>C40+C18+C8</f>
        <v>10342</v>
      </c>
      <c r="D41" s="125">
        <f>D40+D18+D8</f>
        <v>4797</v>
      </c>
      <c r="E41" s="125">
        <f>E40+E18+E8</f>
        <v>5545</v>
      </c>
    </row>
    <row r="42" spans="1:5" s="77" customFormat="1" ht="12.75" customHeight="1">
      <c r="A42" s="118"/>
      <c r="B42" s="126"/>
      <c r="C42" s="127"/>
      <c r="D42" s="127"/>
      <c r="E42" s="127"/>
    </row>
    <row r="43" spans="1:5" s="77" customFormat="1" ht="12.75">
      <c r="A43" s="13" t="s">
        <v>246</v>
      </c>
      <c r="B43" s="120"/>
      <c r="C43" s="128"/>
      <c r="D43" s="128"/>
      <c r="E43" s="70" t="s">
        <v>268</v>
      </c>
    </row>
    <row r="44" spans="1:5" ht="12.75" customHeight="1">
      <c r="A44" s="439" t="s">
        <v>75</v>
      </c>
      <c r="B44" s="440" t="s">
        <v>219</v>
      </c>
      <c r="C44" s="446" t="s">
        <v>247</v>
      </c>
      <c r="D44" s="446"/>
      <c r="E44" s="445" t="s">
        <v>248</v>
      </c>
    </row>
    <row r="45" spans="1:5" ht="12.75">
      <c r="A45" s="439"/>
      <c r="B45" s="440"/>
      <c r="C45" s="28" t="s">
        <v>221</v>
      </c>
      <c r="D45" s="28" t="s">
        <v>222</v>
      </c>
      <c r="E45" s="445"/>
    </row>
    <row r="46" spans="1:5" ht="12.75">
      <c r="A46" s="62" t="s">
        <v>58</v>
      </c>
      <c r="B46" s="61">
        <v>1</v>
      </c>
      <c r="C46" s="28">
        <v>2</v>
      </c>
      <c r="D46" s="28">
        <v>3</v>
      </c>
      <c r="E46" s="28">
        <v>4</v>
      </c>
    </row>
    <row r="47" spans="1:5" ht="13.5">
      <c r="A47" s="14" t="s">
        <v>353</v>
      </c>
      <c r="B47" s="129"/>
      <c r="C47" s="130"/>
      <c r="D47" s="130"/>
      <c r="E47" s="130"/>
    </row>
    <row r="48" spans="1:5" ht="12.75">
      <c r="A48" s="15" t="s">
        <v>384</v>
      </c>
      <c r="B48" s="131">
        <f>SUM(B49:B51)</f>
        <v>18</v>
      </c>
      <c r="C48" s="131">
        <f>SUM(C49:C51)</f>
        <v>0</v>
      </c>
      <c r="D48" s="131">
        <f>SUM(D49:D51)</f>
        <v>18</v>
      </c>
      <c r="E48" s="131">
        <f>SUM(E49:E51)</f>
        <v>0</v>
      </c>
    </row>
    <row r="49" spans="1:5" s="315" customFormat="1" ht="11.25">
      <c r="A49" s="313" t="s">
        <v>249</v>
      </c>
      <c r="B49" s="314"/>
      <c r="C49" s="316"/>
      <c r="D49" s="314"/>
      <c r="E49" s="316"/>
    </row>
    <row r="50" spans="1:5" s="315" customFormat="1" ht="11.25">
      <c r="A50" s="313" t="s">
        <v>250</v>
      </c>
      <c r="B50" s="314"/>
      <c r="C50" s="316"/>
      <c r="D50" s="314"/>
      <c r="E50" s="316"/>
    </row>
    <row r="51" spans="1:5" s="315" customFormat="1" ht="11.25">
      <c r="A51" s="324" t="s">
        <v>390</v>
      </c>
      <c r="B51" s="314">
        <v>18</v>
      </c>
      <c r="C51" s="316"/>
      <c r="D51" s="314">
        <v>18</v>
      </c>
      <c r="E51" s="316"/>
    </row>
    <row r="52" spans="1:5" ht="12.75">
      <c r="A52" s="15" t="s">
        <v>251</v>
      </c>
      <c r="B52" s="131">
        <f>SUM(B53:B55)</f>
        <v>1472</v>
      </c>
      <c r="C52" s="131">
        <f>SUM(C53:C55)</f>
        <v>0</v>
      </c>
      <c r="D52" s="131">
        <f>SUM(D53:D55)</f>
        <v>1472</v>
      </c>
      <c r="E52" s="131">
        <f>SUM(E53:E55)</f>
        <v>0</v>
      </c>
    </row>
    <row r="53" spans="1:5" s="315" customFormat="1" ht="11.25">
      <c r="A53" s="313" t="s">
        <v>252</v>
      </c>
      <c r="B53" s="317">
        <v>1472</v>
      </c>
      <c r="C53" s="316"/>
      <c r="D53" s="317">
        <v>1472</v>
      </c>
      <c r="E53" s="316"/>
    </row>
    <row r="54" spans="1:5" s="315" customFormat="1" ht="11.25">
      <c r="A54" s="313" t="s">
        <v>253</v>
      </c>
      <c r="B54" s="314"/>
      <c r="C54" s="316"/>
      <c r="D54" s="314"/>
      <c r="E54" s="316"/>
    </row>
    <row r="55" spans="1:5" s="315" customFormat="1" ht="11.25">
      <c r="A55" s="313" t="s">
        <v>254</v>
      </c>
      <c r="B55" s="314"/>
      <c r="C55" s="316"/>
      <c r="D55" s="314"/>
      <c r="E55" s="316"/>
    </row>
    <row r="56" spans="1:5" ht="12.75">
      <c r="A56" s="15" t="s">
        <v>295</v>
      </c>
      <c r="B56" s="132">
        <v>7083</v>
      </c>
      <c r="C56" s="86"/>
      <c r="D56" s="132">
        <v>7083</v>
      </c>
      <c r="E56" s="86"/>
    </row>
    <row r="57" spans="1:5" ht="12.75">
      <c r="A57" s="15" t="s">
        <v>255</v>
      </c>
      <c r="B57" s="133"/>
      <c r="C57" s="86"/>
      <c r="D57" s="133"/>
      <c r="E57" s="86"/>
    </row>
    <row r="58" spans="1:5" ht="12.75">
      <c r="A58" s="15" t="s">
        <v>256</v>
      </c>
      <c r="B58" s="132"/>
      <c r="C58" s="86"/>
      <c r="D58" s="132"/>
      <c r="E58" s="86"/>
    </row>
    <row r="59" spans="1:5" ht="12.75">
      <c r="A59" s="15" t="s">
        <v>393</v>
      </c>
      <c r="B59" s="132">
        <v>504</v>
      </c>
      <c r="C59" s="86"/>
      <c r="D59" s="132">
        <v>504</v>
      </c>
      <c r="E59" s="86"/>
    </row>
    <row r="60" spans="1:5" ht="12.75">
      <c r="A60" s="15" t="s">
        <v>388</v>
      </c>
      <c r="B60" s="133"/>
      <c r="C60" s="86"/>
      <c r="D60" s="133"/>
      <c r="E60" s="86"/>
    </row>
    <row r="61" spans="1:5" ht="12.75">
      <c r="A61" s="31" t="s">
        <v>211</v>
      </c>
      <c r="B61" s="32">
        <f>B60+B59+B58+B57+B56+B52+B48</f>
        <v>9077</v>
      </c>
      <c r="C61" s="32">
        <f>C60+C59+C58+C57+C56+C52+C48</f>
        <v>0</v>
      </c>
      <c r="D61" s="32">
        <f>D60+D59+D58+D57+D56+D52+D48</f>
        <v>9077</v>
      </c>
      <c r="E61" s="32">
        <f>E60+E59+E58+E57+E56+E52+E48</f>
        <v>0</v>
      </c>
    </row>
    <row r="62" spans="1:5" ht="13.5" customHeight="1">
      <c r="A62" s="16" t="s">
        <v>354</v>
      </c>
      <c r="B62" s="130"/>
      <c r="C62" s="130"/>
      <c r="D62" s="130"/>
      <c r="E62" s="130"/>
    </row>
    <row r="63" spans="1:5" ht="12.75">
      <c r="A63" s="15" t="s">
        <v>385</v>
      </c>
      <c r="B63" s="132">
        <v>482</v>
      </c>
      <c r="C63" s="132">
        <v>482</v>
      </c>
      <c r="D63" s="132"/>
      <c r="E63" s="132"/>
    </row>
    <row r="64" spans="1:5" s="315" customFormat="1" ht="12.75" customHeight="1">
      <c r="A64" s="313" t="s">
        <v>257</v>
      </c>
      <c r="B64" s="314">
        <v>482</v>
      </c>
      <c r="C64" s="314">
        <v>482</v>
      </c>
      <c r="D64" s="314"/>
      <c r="E64" s="314"/>
    </row>
    <row r="65" spans="1:5" s="315" customFormat="1" ht="12.75" customHeight="1">
      <c r="A65" s="313" t="s">
        <v>258</v>
      </c>
      <c r="B65" s="314"/>
      <c r="C65" s="314"/>
      <c r="D65" s="314"/>
      <c r="E65" s="314"/>
    </row>
    <row r="66" spans="1:5" ht="12.75" customHeight="1">
      <c r="A66" s="15" t="s">
        <v>259</v>
      </c>
      <c r="B66" s="132">
        <v>2013</v>
      </c>
      <c r="C66" s="132">
        <v>2013</v>
      </c>
      <c r="D66" s="132"/>
      <c r="E66" s="132"/>
    </row>
    <row r="67" spans="1:5" s="315" customFormat="1" ht="12.75" customHeight="1">
      <c r="A67" s="313" t="s">
        <v>260</v>
      </c>
      <c r="B67" s="314">
        <v>2013</v>
      </c>
      <c r="C67" s="314">
        <v>2013</v>
      </c>
      <c r="D67" s="314"/>
      <c r="E67" s="314"/>
    </row>
    <row r="68" spans="1:5" ht="12.75" customHeight="1">
      <c r="A68" s="15" t="s">
        <v>355</v>
      </c>
      <c r="B68" s="132"/>
      <c r="C68" s="132"/>
      <c r="D68" s="132"/>
      <c r="E68" s="132"/>
    </row>
    <row r="69" spans="1:5" ht="13.5" customHeight="1">
      <c r="A69" s="15" t="s">
        <v>356</v>
      </c>
      <c r="B69" s="132">
        <v>1389</v>
      </c>
      <c r="C69" s="132">
        <v>1389</v>
      </c>
      <c r="D69" s="132"/>
      <c r="E69" s="132"/>
    </row>
    <row r="70" spans="1:5" ht="13.5" customHeight="1">
      <c r="A70" s="15" t="s">
        <v>357</v>
      </c>
      <c r="B70" s="132">
        <v>2090</v>
      </c>
      <c r="C70" s="132">
        <v>2090</v>
      </c>
      <c r="D70" s="132"/>
      <c r="E70" s="132"/>
    </row>
    <row r="71" spans="1:5" ht="12.75" customHeight="1">
      <c r="A71" s="15" t="s">
        <v>358</v>
      </c>
      <c r="B71" s="132">
        <v>58</v>
      </c>
      <c r="C71" s="132">
        <v>58</v>
      </c>
      <c r="D71" s="132"/>
      <c r="E71" s="132"/>
    </row>
    <row r="72" spans="1:5" ht="12.75" customHeight="1">
      <c r="A72" s="15" t="s">
        <v>359</v>
      </c>
      <c r="B72" s="132">
        <v>10</v>
      </c>
      <c r="C72" s="132">
        <v>10</v>
      </c>
      <c r="D72" s="132"/>
      <c r="E72" s="132"/>
    </row>
    <row r="73" spans="1:5" ht="12.75" customHeight="1">
      <c r="A73" s="15" t="s">
        <v>360</v>
      </c>
      <c r="B73" s="133">
        <v>18</v>
      </c>
      <c r="C73" s="133">
        <v>18</v>
      </c>
      <c r="D73" s="132"/>
      <c r="E73" s="132"/>
    </row>
    <row r="74" spans="1:5" ht="12.75" customHeight="1">
      <c r="A74" s="15" t="s">
        <v>361</v>
      </c>
      <c r="B74" s="133">
        <v>19</v>
      </c>
      <c r="C74" s="133">
        <v>19</v>
      </c>
      <c r="D74" s="132"/>
      <c r="E74" s="132"/>
    </row>
    <row r="75" spans="1:5" s="315" customFormat="1" ht="12.75" customHeight="1">
      <c r="A75" s="324" t="s">
        <v>391</v>
      </c>
      <c r="B75" s="314"/>
      <c r="C75" s="314"/>
      <c r="D75" s="314"/>
      <c r="E75" s="314"/>
    </row>
    <row r="76" spans="1:5" s="315" customFormat="1" ht="12.75" customHeight="1">
      <c r="A76" s="313" t="s">
        <v>240</v>
      </c>
      <c r="B76" s="314">
        <v>13</v>
      </c>
      <c r="C76" s="314">
        <v>13</v>
      </c>
      <c r="D76" s="314"/>
      <c r="E76" s="314"/>
    </row>
    <row r="77" spans="1:5" s="315" customFormat="1" ht="12.75" customHeight="1">
      <c r="A77" s="313" t="s">
        <v>242</v>
      </c>
      <c r="B77" s="314">
        <v>6</v>
      </c>
      <c r="C77" s="314">
        <v>6</v>
      </c>
      <c r="D77" s="314"/>
      <c r="E77" s="314"/>
    </row>
    <row r="78" spans="1:5" ht="12.75" customHeight="1">
      <c r="A78" s="15" t="s">
        <v>389</v>
      </c>
      <c r="B78" s="132">
        <v>5</v>
      </c>
      <c r="C78" s="132">
        <v>5</v>
      </c>
      <c r="D78" s="132"/>
      <c r="E78" s="132"/>
    </row>
    <row r="79" spans="1:5" s="315" customFormat="1" ht="11.25">
      <c r="A79" s="313" t="s">
        <v>261</v>
      </c>
      <c r="B79" s="314"/>
      <c r="C79" s="314"/>
      <c r="D79" s="314"/>
      <c r="E79" s="314"/>
    </row>
    <row r="80" spans="1:5" ht="12.75">
      <c r="A80" s="31" t="s">
        <v>4</v>
      </c>
      <c r="B80" s="32">
        <f>B78+B74+B73+B72+B71+B70+B69+B66+B63+B68</f>
        <v>6084</v>
      </c>
      <c r="C80" s="32">
        <f>C78+C74+C73+C72+C71+C70+C69+C66+C63+C68</f>
        <v>6084</v>
      </c>
      <c r="D80" s="32">
        <f>D78+D74+D73+D72+D71+D70+D69+D66+D63</f>
        <v>0</v>
      </c>
      <c r="E80" s="32">
        <f>E78+E74+E73+E72+E71+E70+E69+E66+E63</f>
        <v>0</v>
      </c>
    </row>
    <row r="81" spans="1:5" ht="12.75">
      <c r="A81" s="33" t="s">
        <v>209</v>
      </c>
      <c r="B81" s="134">
        <f>B80+B61</f>
        <v>15161</v>
      </c>
      <c r="C81" s="134">
        <f>C80+C61</f>
        <v>6084</v>
      </c>
      <c r="D81" s="134">
        <f>D80+D61</f>
        <v>9077</v>
      </c>
      <c r="E81" s="134">
        <f>E80+E61</f>
        <v>0</v>
      </c>
    </row>
    <row r="82" spans="1:5" ht="12.75">
      <c r="A82" s="82"/>
      <c r="B82" s="82"/>
      <c r="C82" s="135"/>
      <c r="D82" s="135"/>
      <c r="E82" s="135"/>
    </row>
    <row r="83" spans="1:5" ht="12.75">
      <c r="A83" s="13" t="s">
        <v>262</v>
      </c>
      <c r="B83" s="120"/>
      <c r="C83" s="128"/>
      <c r="D83" s="128"/>
      <c r="E83" s="70" t="s">
        <v>268</v>
      </c>
    </row>
    <row r="84" spans="1:5" ht="12.75" customHeight="1">
      <c r="A84" s="439" t="s">
        <v>75</v>
      </c>
      <c r="B84" s="447" t="s">
        <v>263</v>
      </c>
      <c r="C84" s="446" t="s">
        <v>264</v>
      </c>
      <c r="D84" s="446" t="s">
        <v>265</v>
      </c>
      <c r="E84" s="445" t="s">
        <v>266</v>
      </c>
    </row>
    <row r="85" spans="1:5" ht="17.25" customHeight="1">
      <c r="A85" s="439"/>
      <c r="B85" s="447"/>
      <c r="C85" s="446"/>
      <c r="D85" s="446"/>
      <c r="E85" s="445"/>
    </row>
    <row r="86" spans="1:5" ht="12.75" customHeight="1">
      <c r="A86" s="62" t="s">
        <v>58</v>
      </c>
      <c r="B86" s="61">
        <v>1</v>
      </c>
      <c r="C86" s="28">
        <v>2</v>
      </c>
      <c r="D86" s="28">
        <v>3</v>
      </c>
      <c r="E86" s="28">
        <v>4</v>
      </c>
    </row>
    <row r="87" spans="1:5" ht="12.75" customHeight="1">
      <c r="A87" s="27" t="s">
        <v>267</v>
      </c>
      <c r="B87" s="132">
        <v>0</v>
      </c>
      <c r="C87" s="132">
        <v>0</v>
      </c>
      <c r="D87" s="132">
        <v>0</v>
      </c>
      <c r="E87" s="133">
        <f>B87+C87-D87</f>
        <v>0</v>
      </c>
    </row>
    <row r="88" spans="1:5" ht="12.75" customHeight="1">
      <c r="A88" s="27" t="s">
        <v>0</v>
      </c>
      <c r="B88" s="132">
        <v>0</v>
      </c>
      <c r="C88" s="132">
        <v>0</v>
      </c>
      <c r="D88" s="132">
        <v>0</v>
      </c>
      <c r="E88" s="133">
        <f>B88+C88-D88</f>
        <v>0</v>
      </c>
    </row>
    <row r="89" spans="1:5" ht="12.75" customHeight="1">
      <c r="A89" s="136" t="s">
        <v>1</v>
      </c>
      <c r="B89" s="132"/>
      <c r="C89" s="132"/>
      <c r="D89" s="132"/>
      <c r="E89" s="133">
        <f>B89+C89-D89</f>
        <v>0</v>
      </c>
    </row>
    <row r="90" spans="1:5" ht="12.75" customHeight="1">
      <c r="A90" s="63" t="s">
        <v>210</v>
      </c>
      <c r="B90" s="134">
        <f>SUM(B87:B89)</f>
        <v>0</v>
      </c>
      <c r="C90" s="134">
        <f>SUM(C87:C89)</f>
        <v>0</v>
      </c>
      <c r="D90" s="134">
        <f>SUM(D87:D89)</f>
        <v>0</v>
      </c>
      <c r="E90" s="134">
        <f>SUM(E87:E89)</f>
        <v>0</v>
      </c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5" ht="12.75" customHeight="1">
      <c r="A96" s="82"/>
      <c r="B96" s="82"/>
      <c r="C96" s="82"/>
      <c r="D96" s="82"/>
      <c r="E96" s="82"/>
    </row>
    <row r="97" spans="1:5" ht="12.75" customHeight="1">
      <c r="A97" s="82"/>
      <c r="B97" s="82"/>
      <c r="C97" s="82"/>
      <c r="D97" s="82"/>
      <c r="E97" s="82"/>
    </row>
    <row r="98" spans="1:6" s="75" customFormat="1" ht="12.75">
      <c r="A98" s="72" t="s">
        <v>406</v>
      </c>
      <c r="B98" s="100"/>
      <c r="C98" s="73"/>
      <c r="D98" s="74" t="s">
        <v>212</v>
      </c>
      <c r="E98" s="116"/>
      <c r="F98" s="137"/>
    </row>
  </sheetData>
  <mergeCells count="47">
    <mergeCell ref="A84:A85"/>
    <mergeCell ref="B84:B85"/>
    <mergeCell ref="C84:C85"/>
    <mergeCell ref="D84:D85"/>
    <mergeCell ref="E84:E85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30"/>
  <sheetViews>
    <sheetView zoomScale="80" zoomScaleNormal="80" workbookViewId="0" topLeftCell="A1">
      <selection activeCell="A28" sqref="A28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56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102" customFormat="1" ht="12">
      <c r="A5" s="448" t="s">
        <v>75</v>
      </c>
      <c r="B5" s="448" t="s">
        <v>57</v>
      </c>
      <c r="C5" s="448"/>
      <c r="D5" s="448"/>
      <c r="E5" s="448" t="s">
        <v>6</v>
      </c>
      <c r="F5" s="448"/>
      <c r="G5" s="448"/>
      <c r="H5" s="448"/>
      <c r="I5" s="448"/>
      <c r="J5" s="448"/>
    </row>
    <row r="6" spans="1:10" s="102" customFormat="1" ht="12">
      <c r="A6" s="448"/>
      <c r="B6" s="448" t="s">
        <v>7</v>
      </c>
      <c r="C6" s="448" t="s">
        <v>278</v>
      </c>
      <c r="D6" s="448" t="s">
        <v>279</v>
      </c>
      <c r="E6" s="448" t="s">
        <v>8</v>
      </c>
      <c r="F6" s="448" t="s">
        <v>9</v>
      </c>
      <c r="G6" s="448"/>
      <c r="H6" s="448" t="s">
        <v>10</v>
      </c>
      <c r="I6" s="448" t="s">
        <v>11</v>
      </c>
      <c r="J6" s="448"/>
    </row>
    <row r="7" spans="1:10" s="102" customFormat="1" ht="52.5" customHeight="1">
      <c r="A7" s="448"/>
      <c r="B7" s="448"/>
      <c r="C7" s="448"/>
      <c r="D7" s="448"/>
      <c r="E7" s="448"/>
      <c r="F7" s="21" t="s">
        <v>168</v>
      </c>
      <c r="G7" s="21" t="s">
        <v>169</v>
      </c>
      <c r="H7" s="448"/>
      <c r="I7" s="103" t="s">
        <v>12</v>
      </c>
      <c r="J7" s="103" t="s">
        <v>13</v>
      </c>
    </row>
    <row r="8" spans="1:10" s="105" customFormat="1" ht="12">
      <c r="A8" s="104" t="s">
        <v>58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321"/>
      <c r="C10" s="321"/>
      <c r="D10" s="321"/>
      <c r="E10" s="321">
        <v>4171</v>
      </c>
      <c r="F10" s="321"/>
      <c r="G10" s="321"/>
      <c r="H10" s="322">
        <v>4171</v>
      </c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211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4171</v>
      </c>
      <c r="F15" s="42">
        <f t="shared" si="1"/>
        <v>0</v>
      </c>
      <c r="G15" s="42">
        <f t="shared" si="1"/>
        <v>0</v>
      </c>
      <c r="H15" s="42">
        <f t="shared" si="1"/>
        <v>4171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7" customFormat="1" ht="12.75">
      <c r="A26" s="25"/>
      <c r="B26" s="26"/>
      <c r="C26" s="26"/>
      <c r="D26" s="26"/>
      <c r="E26" s="26"/>
      <c r="F26" s="26"/>
      <c r="G26" s="26"/>
      <c r="H26" s="115"/>
      <c r="I26" s="115"/>
      <c r="J26" s="115"/>
    </row>
    <row r="27" spans="1:10" s="77" customFormat="1" ht="12.75">
      <c r="A27" s="25"/>
      <c r="B27" s="26"/>
      <c r="C27" s="26"/>
      <c r="D27" s="26"/>
      <c r="E27" s="26"/>
      <c r="F27" s="26"/>
      <c r="G27" s="26"/>
      <c r="H27" s="115"/>
      <c r="I27" s="115"/>
      <c r="J27" s="115"/>
    </row>
    <row r="28" spans="1:10" s="75" customFormat="1" ht="33.75" customHeight="1">
      <c r="A28" s="72" t="s">
        <v>407</v>
      </c>
      <c r="B28" s="100"/>
      <c r="C28" s="73"/>
      <c r="D28" s="73"/>
      <c r="E28" s="116"/>
      <c r="F28" s="117"/>
      <c r="G28" s="74" t="s">
        <v>212</v>
      </c>
      <c r="H28" s="73"/>
      <c r="I28" s="73"/>
      <c r="J28" s="73"/>
    </row>
    <row r="29" spans="1:10" s="77" customFormat="1" ht="12.75" customHeight="1">
      <c r="A29" s="118"/>
      <c r="B29" s="118"/>
      <c r="C29" s="118"/>
      <c r="D29" s="118"/>
      <c r="E29" s="118"/>
      <c r="F29" s="118"/>
      <c r="G29" s="118"/>
      <c r="H29" s="119"/>
      <c r="I29" s="119"/>
      <c r="J29" s="119"/>
    </row>
    <row r="30" spans="1:10" s="77" customFormat="1" ht="12.75" customHeight="1">
      <c r="A30" s="118"/>
      <c r="B30" s="118"/>
      <c r="C30" s="118"/>
      <c r="D30" s="118"/>
      <c r="E30" s="118"/>
      <c r="F30" s="118"/>
      <c r="G30" s="118"/>
      <c r="H30" s="119"/>
      <c r="I30" s="119"/>
      <c r="J30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63"/>
  <sheetViews>
    <sheetView tabSelected="1" workbookViewId="0" topLeftCell="A16">
      <selection activeCell="E42" sqref="E42:F42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77" customFormat="1" ht="63.75" customHeight="1">
      <c r="A5" s="448" t="s">
        <v>26</v>
      </c>
      <c r="B5" s="448"/>
      <c r="C5" s="448"/>
      <c r="D5" s="21" t="s">
        <v>27</v>
      </c>
      <c r="E5" s="448" t="s">
        <v>28</v>
      </c>
      <c r="F5" s="448"/>
      <c r="G5" s="448" t="s">
        <v>29</v>
      </c>
      <c r="H5" s="448"/>
      <c r="I5" s="448" t="s">
        <v>30</v>
      </c>
      <c r="J5" s="448"/>
    </row>
    <row r="6" spans="1:10" s="77" customFormat="1" ht="12.75" customHeight="1">
      <c r="A6" s="467" t="s">
        <v>58</v>
      </c>
      <c r="B6" s="467"/>
      <c r="C6" s="467"/>
      <c r="D6" s="83" t="s">
        <v>39</v>
      </c>
      <c r="E6" s="467" t="s">
        <v>31</v>
      </c>
      <c r="F6" s="467"/>
      <c r="G6" s="467" t="s">
        <v>32</v>
      </c>
      <c r="H6" s="467"/>
      <c r="I6" s="468">
        <v>4</v>
      </c>
      <c r="J6" s="468"/>
    </row>
    <row r="7" spans="1:10" s="77" customFormat="1" ht="12.75" customHeight="1">
      <c r="A7" s="459" t="s">
        <v>33</v>
      </c>
      <c r="B7" s="459"/>
      <c r="C7" s="459"/>
      <c r="D7" s="84"/>
      <c r="E7" s="463"/>
      <c r="F7" s="463"/>
      <c r="G7" s="463"/>
      <c r="H7" s="463"/>
      <c r="I7" s="462"/>
      <c r="J7" s="462"/>
    </row>
    <row r="8" spans="1:10" s="77" customFormat="1" ht="12.75" customHeight="1">
      <c r="A8" s="461" t="s">
        <v>34</v>
      </c>
      <c r="B8" s="461"/>
      <c r="C8" s="461"/>
      <c r="D8" s="85"/>
      <c r="E8" s="464"/>
      <c r="F8" s="464"/>
      <c r="G8" s="464"/>
      <c r="H8" s="464"/>
      <c r="I8" s="460"/>
      <c r="J8" s="460"/>
    </row>
    <row r="9" spans="1:10" s="77" customFormat="1" ht="12.75" customHeight="1">
      <c r="A9" s="456" t="s">
        <v>296</v>
      </c>
      <c r="B9" s="456"/>
      <c r="C9" s="456"/>
      <c r="D9" s="87">
        <v>20</v>
      </c>
      <c r="E9" s="455">
        <v>51</v>
      </c>
      <c r="F9" s="455"/>
      <c r="G9" s="455"/>
      <c r="H9" s="455"/>
      <c r="I9" s="460">
        <v>20</v>
      </c>
      <c r="J9" s="460"/>
    </row>
    <row r="10" spans="1:10" s="77" customFormat="1" ht="12.75" customHeight="1">
      <c r="A10" s="456" t="s">
        <v>297</v>
      </c>
      <c r="B10" s="456"/>
      <c r="C10" s="456"/>
      <c r="D10" s="87">
        <v>3</v>
      </c>
      <c r="E10" s="455">
        <v>60</v>
      </c>
      <c r="F10" s="455"/>
      <c r="G10" s="455"/>
      <c r="H10" s="455"/>
      <c r="I10" s="460">
        <v>3</v>
      </c>
      <c r="J10" s="460"/>
    </row>
    <row r="11" spans="1:10" s="77" customFormat="1" ht="12.75" customHeight="1">
      <c r="A11" s="456" t="s">
        <v>298</v>
      </c>
      <c r="B11" s="456"/>
      <c r="C11" s="456"/>
      <c r="D11" s="87">
        <v>3</v>
      </c>
      <c r="E11" s="455">
        <v>60</v>
      </c>
      <c r="F11" s="455"/>
      <c r="G11" s="455"/>
      <c r="H11" s="455"/>
      <c r="I11" s="460">
        <v>3</v>
      </c>
      <c r="J11" s="460"/>
    </row>
    <row r="12" spans="1:10" s="77" customFormat="1" ht="12.75" customHeight="1">
      <c r="A12" s="456" t="s">
        <v>371</v>
      </c>
      <c r="B12" s="456"/>
      <c r="C12" s="456"/>
      <c r="D12" s="87">
        <v>3</v>
      </c>
      <c r="E12" s="455">
        <v>51</v>
      </c>
      <c r="F12" s="455"/>
      <c r="G12" s="449"/>
      <c r="H12" s="450"/>
      <c r="I12" s="451">
        <v>3</v>
      </c>
      <c r="J12" s="452"/>
    </row>
    <row r="13" spans="1:10" s="77" customFormat="1" ht="12.75" customHeight="1">
      <c r="A13" s="456" t="s">
        <v>372</v>
      </c>
      <c r="B13" s="456"/>
      <c r="C13" s="456"/>
      <c r="D13" s="87">
        <v>16</v>
      </c>
      <c r="E13" s="455">
        <v>100</v>
      </c>
      <c r="F13" s="455"/>
      <c r="G13" s="449"/>
      <c r="H13" s="450"/>
      <c r="I13" s="451">
        <v>16</v>
      </c>
      <c r="J13" s="452"/>
    </row>
    <row r="14" spans="1:10" s="77" customFormat="1" ht="12.75" customHeight="1">
      <c r="A14" s="456" t="s">
        <v>373</v>
      </c>
      <c r="B14" s="456"/>
      <c r="C14" s="456"/>
      <c r="D14" s="87">
        <v>5</v>
      </c>
      <c r="E14" s="455">
        <v>100</v>
      </c>
      <c r="F14" s="455"/>
      <c r="G14" s="449"/>
      <c r="H14" s="450"/>
      <c r="I14" s="451">
        <v>5</v>
      </c>
      <c r="J14" s="452"/>
    </row>
    <row r="15" spans="1:10" s="77" customFormat="1" ht="12.75" customHeight="1">
      <c r="A15" s="456" t="s">
        <v>395</v>
      </c>
      <c r="B15" s="456"/>
      <c r="C15" s="456"/>
      <c r="D15" s="87">
        <v>5</v>
      </c>
      <c r="E15" s="455">
        <v>100</v>
      </c>
      <c r="F15" s="455"/>
      <c r="G15" s="449"/>
      <c r="H15" s="450"/>
      <c r="I15" s="451">
        <v>5</v>
      </c>
      <c r="J15" s="452"/>
    </row>
    <row r="16" spans="1:10" s="77" customFormat="1" ht="12.75" customHeight="1">
      <c r="A16" s="456"/>
      <c r="B16" s="456"/>
      <c r="C16" s="456"/>
      <c r="D16" s="87"/>
      <c r="E16" s="455"/>
      <c r="F16" s="455"/>
      <c r="G16" s="449"/>
      <c r="H16" s="450"/>
      <c r="I16" s="453"/>
      <c r="J16" s="454"/>
    </row>
    <row r="17" spans="1:10" s="77" customFormat="1" ht="12.75" customHeight="1">
      <c r="A17" s="469" t="s">
        <v>35</v>
      </c>
      <c r="B17" s="469"/>
      <c r="C17" s="469"/>
      <c r="D17" s="88">
        <f>SUM(D9:D16)</f>
        <v>55</v>
      </c>
      <c r="E17" s="457"/>
      <c r="F17" s="457"/>
      <c r="G17" s="457">
        <f>SUM(G9:H16)</f>
        <v>0</v>
      </c>
      <c r="H17" s="457"/>
      <c r="I17" s="457">
        <f>SUM(I9:J16)</f>
        <v>55</v>
      </c>
      <c r="J17" s="457"/>
    </row>
    <row r="18" spans="1:10" s="77" customFormat="1" ht="12.75" customHeight="1">
      <c r="A18" s="461" t="s">
        <v>202</v>
      </c>
      <c r="B18" s="461"/>
      <c r="C18" s="461"/>
      <c r="D18" s="87"/>
      <c r="E18" s="455"/>
      <c r="F18" s="455"/>
      <c r="G18" s="455"/>
      <c r="H18" s="455"/>
      <c r="I18" s="460"/>
      <c r="J18" s="460"/>
    </row>
    <row r="19" spans="1:10" s="77" customFormat="1" ht="12.75" customHeight="1">
      <c r="A19" s="456" t="s">
        <v>401</v>
      </c>
      <c r="B19" s="456"/>
      <c r="C19" s="456"/>
      <c r="D19" s="87"/>
      <c r="E19" s="455"/>
      <c r="F19" s="455"/>
      <c r="G19" s="455"/>
      <c r="H19" s="455"/>
      <c r="I19" s="460"/>
      <c r="J19" s="460"/>
    </row>
    <row r="20" spans="1:10" s="77" customFormat="1" ht="12.75" customHeight="1">
      <c r="A20" s="456" t="s">
        <v>31</v>
      </c>
      <c r="B20" s="456"/>
      <c r="C20" s="456"/>
      <c r="D20" s="87"/>
      <c r="E20" s="455"/>
      <c r="F20" s="455"/>
      <c r="G20" s="455"/>
      <c r="H20" s="455"/>
      <c r="I20" s="460"/>
      <c r="J20" s="460"/>
    </row>
    <row r="21" spans="1:10" s="77" customFormat="1" ht="12.75" customHeight="1">
      <c r="A21" s="469" t="s">
        <v>36</v>
      </c>
      <c r="B21" s="469"/>
      <c r="C21" s="469"/>
      <c r="D21" s="88">
        <f>SUM(D19:D20)</f>
        <v>0</v>
      </c>
      <c r="E21" s="457"/>
      <c r="F21" s="457"/>
      <c r="G21" s="457">
        <f>SUM(G19:H20)</f>
        <v>0</v>
      </c>
      <c r="H21" s="457"/>
      <c r="I21" s="457">
        <f>SUM(I19:J20)</f>
        <v>0</v>
      </c>
      <c r="J21" s="457"/>
    </row>
    <row r="22" spans="1:10" s="77" customFormat="1" ht="12.75" customHeight="1">
      <c r="A22" s="461" t="s">
        <v>203</v>
      </c>
      <c r="B22" s="461"/>
      <c r="C22" s="461"/>
      <c r="D22" s="87"/>
      <c r="E22" s="455"/>
      <c r="F22" s="455"/>
      <c r="G22" s="455"/>
      <c r="H22" s="455"/>
      <c r="I22" s="460"/>
      <c r="J22" s="460"/>
    </row>
    <row r="23" spans="1:10" s="77" customFormat="1" ht="12.75" customHeight="1">
      <c r="A23" s="456" t="s">
        <v>402</v>
      </c>
      <c r="B23" s="456"/>
      <c r="C23" s="456"/>
      <c r="D23" s="87">
        <v>370</v>
      </c>
      <c r="E23" s="455">
        <v>30</v>
      </c>
      <c r="F23" s="455"/>
      <c r="G23" s="455"/>
      <c r="H23" s="455"/>
      <c r="I23" s="460">
        <v>370</v>
      </c>
      <c r="J23" s="460"/>
    </row>
    <row r="24" spans="1:10" s="77" customFormat="1" ht="12.75" customHeight="1">
      <c r="A24" s="456" t="s">
        <v>31</v>
      </c>
      <c r="B24" s="456"/>
      <c r="C24" s="456"/>
      <c r="D24" s="87"/>
      <c r="E24" s="455"/>
      <c r="F24" s="455"/>
      <c r="G24" s="455"/>
      <c r="H24" s="455"/>
      <c r="I24" s="460"/>
      <c r="J24" s="460"/>
    </row>
    <row r="25" spans="1:10" s="77" customFormat="1" ht="12.75" customHeight="1">
      <c r="A25" s="469" t="s">
        <v>37</v>
      </c>
      <c r="B25" s="469"/>
      <c r="C25" s="469"/>
      <c r="D25" s="88">
        <f>SUM(D23:D24)</f>
        <v>370</v>
      </c>
      <c r="E25" s="457"/>
      <c r="F25" s="457"/>
      <c r="G25" s="457">
        <f>SUM(G23:H24)</f>
        <v>0</v>
      </c>
      <c r="H25" s="457"/>
      <c r="I25" s="457">
        <f>SUM(I23:J24)</f>
        <v>370</v>
      </c>
      <c r="J25" s="457"/>
    </row>
    <row r="26" spans="1:10" s="77" customFormat="1" ht="12.75" customHeight="1">
      <c r="A26" s="461" t="s">
        <v>204</v>
      </c>
      <c r="B26" s="461"/>
      <c r="C26" s="461"/>
      <c r="D26" s="87"/>
      <c r="E26" s="455"/>
      <c r="F26" s="455"/>
      <c r="G26" s="455"/>
      <c r="H26" s="455"/>
      <c r="I26" s="460"/>
      <c r="J26" s="460"/>
    </row>
    <row r="27" spans="1:10" s="77" customFormat="1" ht="12.75" customHeight="1">
      <c r="A27" s="456" t="s">
        <v>39</v>
      </c>
      <c r="B27" s="456"/>
      <c r="C27" s="456"/>
      <c r="D27" s="87"/>
      <c r="E27" s="455"/>
      <c r="F27" s="455"/>
      <c r="G27" s="455"/>
      <c r="H27" s="455"/>
      <c r="I27" s="460"/>
      <c r="J27" s="460"/>
    </row>
    <row r="28" spans="1:10" s="77" customFormat="1" ht="12.75" customHeight="1">
      <c r="A28" s="456" t="s">
        <v>31</v>
      </c>
      <c r="B28" s="456"/>
      <c r="C28" s="456"/>
      <c r="D28" s="87"/>
      <c r="E28" s="455"/>
      <c r="F28" s="455"/>
      <c r="G28" s="455"/>
      <c r="H28" s="455"/>
      <c r="I28" s="460"/>
      <c r="J28" s="460"/>
    </row>
    <row r="29" spans="1:10" s="77" customFormat="1" ht="12.75" customHeight="1">
      <c r="A29" s="469" t="s">
        <v>38</v>
      </c>
      <c r="B29" s="469"/>
      <c r="C29" s="469"/>
      <c r="D29" s="88">
        <f>SUM(D27:D28)</f>
        <v>0</v>
      </c>
      <c r="E29" s="457"/>
      <c r="F29" s="457"/>
      <c r="G29" s="457">
        <f>SUM(G27:H28)</f>
        <v>0</v>
      </c>
      <c r="H29" s="457"/>
      <c r="I29" s="457">
        <f>SUM(I27:J28)</f>
        <v>0</v>
      </c>
      <c r="J29" s="457"/>
    </row>
    <row r="30" spans="1:10" s="77" customFormat="1" ht="12.75" customHeight="1">
      <c r="A30" s="465" t="s">
        <v>201</v>
      </c>
      <c r="B30" s="465"/>
      <c r="C30" s="465"/>
      <c r="D30" s="89">
        <f>D29+D25+D21+D17</f>
        <v>425</v>
      </c>
      <c r="E30" s="458"/>
      <c r="F30" s="458"/>
      <c r="G30" s="458">
        <f>G29+G25+G21+G17</f>
        <v>0</v>
      </c>
      <c r="H30" s="458">
        <f>H29+H25+H21+H17</f>
        <v>0</v>
      </c>
      <c r="I30" s="466">
        <f>I29+I25+I21+I17</f>
        <v>425</v>
      </c>
      <c r="J30" s="466">
        <f>J29+J25+J21+J17</f>
        <v>0</v>
      </c>
    </row>
    <row r="31" spans="1:10" s="77" customFormat="1" ht="12.75" customHeight="1">
      <c r="A31" s="459" t="s">
        <v>205</v>
      </c>
      <c r="B31" s="459"/>
      <c r="C31" s="459"/>
      <c r="D31" s="87"/>
      <c r="E31" s="455"/>
      <c r="F31" s="455"/>
      <c r="G31" s="455"/>
      <c r="H31" s="455"/>
      <c r="I31" s="460"/>
      <c r="J31" s="460"/>
    </row>
    <row r="32" spans="1:10" s="77" customFormat="1" ht="12.75" customHeight="1">
      <c r="A32" s="461" t="s">
        <v>34</v>
      </c>
      <c r="B32" s="461"/>
      <c r="C32" s="461"/>
      <c r="D32" s="87"/>
      <c r="E32" s="455"/>
      <c r="F32" s="455"/>
      <c r="G32" s="455"/>
      <c r="H32" s="455"/>
      <c r="I32" s="460"/>
      <c r="J32" s="460"/>
    </row>
    <row r="33" spans="1:10" s="77" customFormat="1" ht="12.75" customHeight="1">
      <c r="A33" s="456" t="s">
        <v>39</v>
      </c>
      <c r="B33" s="456"/>
      <c r="C33" s="456"/>
      <c r="D33" s="87"/>
      <c r="E33" s="455"/>
      <c r="F33" s="455"/>
      <c r="G33" s="455"/>
      <c r="H33" s="455"/>
      <c r="I33" s="460"/>
      <c r="J33" s="460"/>
    </row>
    <row r="34" spans="1:10" s="77" customFormat="1" ht="12.75" customHeight="1">
      <c r="A34" s="456" t="s">
        <v>31</v>
      </c>
      <c r="B34" s="456"/>
      <c r="C34" s="456"/>
      <c r="D34" s="87"/>
      <c r="E34" s="455"/>
      <c r="F34" s="455"/>
      <c r="G34" s="455"/>
      <c r="H34" s="455"/>
      <c r="I34" s="460"/>
      <c r="J34" s="460"/>
    </row>
    <row r="35" spans="1:10" s="77" customFormat="1" ht="12.75" customHeight="1">
      <c r="A35" s="469" t="s">
        <v>35</v>
      </c>
      <c r="B35" s="469"/>
      <c r="C35" s="469"/>
      <c r="D35" s="88">
        <f>SUM(D33:D34)</f>
        <v>0</v>
      </c>
      <c r="E35" s="457"/>
      <c r="F35" s="457"/>
      <c r="G35" s="457">
        <f>SUM(G33:H34)</f>
        <v>0</v>
      </c>
      <c r="H35" s="457"/>
      <c r="I35" s="457">
        <f>SUM(I33:J34)</f>
        <v>0</v>
      </c>
      <c r="J35" s="457"/>
    </row>
    <row r="36" spans="1:10" s="77" customFormat="1" ht="12.75" customHeight="1">
      <c r="A36" s="461" t="s">
        <v>202</v>
      </c>
      <c r="B36" s="461"/>
      <c r="C36" s="461"/>
      <c r="D36" s="87"/>
      <c r="E36" s="455"/>
      <c r="F36" s="455"/>
      <c r="G36" s="455"/>
      <c r="H36" s="455"/>
      <c r="I36" s="460"/>
      <c r="J36" s="460"/>
    </row>
    <row r="37" spans="1:10" s="77" customFormat="1" ht="12.75" customHeight="1">
      <c r="A37" s="456" t="s">
        <v>39</v>
      </c>
      <c r="B37" s="456"/>
      <c r="C37" s="456"/>
      <c r="D37" s="87"/>
      <c r="E37" s="455"/>
      <c r="F37" s="455"/>
      <c r="G37" s="455"/>
      <c r="H37" s="455"/>
      <c r="I37" s="460"/>
      <c r="J37" s="460"/>
    </row>
    <row r="38" spans="1:10" s="77" customFormat="1" ht="12.75" customHeight="1">
      <c r="A38" s="456" t="s">
        <v>31</v>
      </c>
      <c r="B38" s="456"/>
      <c r="C38" s="456"/>
      <c r="D38" s="87"/>
      <c r="E38" s="455"/>
      <c r="F38" s="455"/>
      <c r="G38" s="455"/>
      <c r="H38" s="455"/>
      <c r="I38" s="460"/>
      <c r="J38" s="460"/>
    </row>
    <row r="39" spans="1:10" s="77" customFormat="1" ht="12.75" customHeight="1">
      <c r="A39" s="469" t="s">
        <v>36</v>
      </c>
      <c r="B39" s="469"/>
      <c r="C39" s="469"/>
      <c r="D39" s="88">
        <f>SUM(D37:D38)</f>
        <v>0</v>
      </c>
      <c r="E39" s="457"/>
      <c r="F39" s="457"/>
      <c r="G39" s="457">
        <f>SUM(G37:H38)</f>
        <v>0</v>
      </c>
      <c r="H39" s="457"/>
      <c r="I39" s="457">
        <f>SUM(I37:J38)</f>
        <v>0</v>
      </c>
      <c r="J39" s="457"/>
    </row>
    <row r="40" spans="1:10" s="77" customFormat="1" ht="12.75" customHeight="1">
      <c r="A40" s="461" t="s">
        <v>203</v>
      </c>
      <c r="B40" s="461"/>
      <c r="C40" s="461"/>
      <c r="D40" s="87"/>
      <c r="E40" s="455"/>
      <c r="F40" s="455"/>
      <c r="G40" s="455"/>
      <c r="H40" s="455"/>
      <c r="I40" s="460"/>
      <c r="J40" s="460"/>
    </row>
    <row r="41" spans="1:10" s="77" customFormat="1" ht="12.75" customHeight="1">
      <c r="A41" s="456" t="s">
        <v>39</v>
      </c>
      <c r="B41" s="456"/>
      <c r="C41" s="456"/>
      <c r="D41" s="87"/>
      <c r="E41" s="455"/>
      <c r="F41" s="455"/>
      <c r="G41" s="455"/>
      <c r="H41" s="455"/>
      <c r="I41" s="460"/>
      <c r="J41" s="460"/>
    </row>
    <row r="42" spans="1:10" s="77" customFormat="1" ht="12.75" customHeight="1">
      <c r="A42" s="456" t="s">
        <v>31</v>
      </c>
      <c r="B42" s="456"/>
      <c r="C42" s="456"/>
      <c r="D42" s="87"/>
      <c r="E42" s="455"/>
      <c r="F42" s="455"/>
      <c r="G42" s="455"/>
      <c r="H42" s="455"/>
      <c r="I42" s="460"/>
      <c r="J42" s="460"/>
    </row>
    <row r="43" spans="1:10" s="77" customFormat="1" ht="12.75" customHeight="1">
      <c r="A43" s="469" t="s">
        <v>37</v>
      </c>
      <c r="B43" s="469"/>
      <c r="C43" s="469"/>
      <c r="D43" s="88">
        <f>SUM(D41:D42)</f>
        <v>0</v>
      </c>
      <c r="E43" s="457"/>
      <c r="F43" s="457"/>
      <c r="G43" s="457">
        <f>SUM(G41:H42)</f>
        <v>0</v>
      </c>
      <c r="H43" s="457"/>
      <c r="I43" s="457">
        <f>SUM(I41:J42)</f>
        <v>0</v>
      </c>
      <c r="J43" s="457"/>
    </row>
    <row r="44" spans="1:10" s="77" customFormat="1" ht="12.75" customHeight="1">
      <c r="A44" s="461" t="s">
        <v>204</v>
      </c>
      <c r="B44" s="461"/>
      <c r="C44" s="461"/>
      <c r="D44" s="87"/>
      <c r="E44" s="455"/>
      <c r="F44" s="455"/>
      <c r="G44" s="455"/>
      <c r="H44" s="455"/>
      <c r="I44" s="460"/>
      <c r="J44" s="460"/>
    </row>
    <row r="45" spans="1:10" s="77" customFormat="1" ht="12.75" customHeight="1">
      <c r="A45" s="456" t="s">
        <v>39</v>
      </c>
      <c r="B45" s="456"/>
      <c r="C45" s="456"/>
      <c r="D45" s="87"/>
      <c r="E45" s="455"/>
      <c r="F45" s="455"/>
      <c r="G45" s="455"/>
      <c r="H45" s="455"/>
      <c r="I45" s="460"/>
      <c r="J45" s="460"/>
    </row>
    <row r="46" spans="1:10" s="77" customFormat="1" ht="12.75" customHeight="1">
      <c r="A46" s="456" t="s">
        <v>31</v>
      </c>
      <c r="B46" s="456"/>
      <c r="C46" s="456"/>
      <c r="D46" s="87"/>
      <c r="E46" s="455"/>
      <c r="F46" s="455"/>
      <c r="G46" s="455"/>
      <c r="H46" s="455"/>
      <c r="I46" s="460"/>
      <c r="J46" s="460"/>
    </row>
    <row r="47" spans="1:10" s="77" customFormat="1" ht="12.75" customHeight="1">
      <c r="A47" s="469" t="s">
        <v>38</v>
      </c>
      <c r="B47" s="469"/>
      <c r="C47" s="469"/>
      <c r="D47" s="88">
        <f>SUM(D45:D46)</f>
        <v>0</v>
      </c>
      <c r="E47" s="457"/>
      <c r="F47" s="457"/>
      <c r="G47" s="457">
        <f>SUM(G45:H46)</f>
        <v>0</v>
      </c>
      <c r="H47" s="457"/>
      <c r="I47" s="457">
        <f>SUM(I45:J46)</f>
        <v>0</v>
      </c>
      <c r="J47" s="457"/>
    </row>
    <row r="48" spans="1:10" s="77" customFormat="1" ht="12.75" customHeight="1">
      <c r="A48" s="470" t="s">
        <v>206</v>
      </c>
      <c r="B48" s="470"/>
      <c r="C48" s="470"/>
      <c r="D48" s="90">
        <f>D47+D43+D39+D35</f>
        <v>0</v>
      </c>
      <c r="E48" s="471"/>
      <c r="F48" s="471"/>
      <c r="G48" s="471">
        <v>0</v>
      </c>
      <c r="H48" s="471"/>
      <c r="I48" s="472">
        <v>0</v>
      </c>
      <c r="J48" s="472"/>
    </row>
    <row r="49" spans="1:10" s="77" customFormat="1" ht="12.75" customHeight="1">
      <c r="A49" s="271"/>
      <c r="B49" s="271"/>
      <c r="C49" s="271"/>
      <c r="D49" s="272"/>
      <c r="E49" s="272"/>
      <c r="F49" s="272"/>
      <c r="G49" s="272"/>
      <c r="H49" s="272"/>
      <c r="I49" s="273"/>
      <c r="J49" s="273"/>
    </row>
    <row r="50" spans="1:10" s="77" customFormat="1" ht="12.75" customHeight="1">
      <c r="A50" s="271"/>
      <c r="B50" s="271"/>
      <c r="C50" s="271"/>
      <c r="D50" s="272"/>
      <c r="E50" s="272"/>
      <c r="F50" s="272"/>
      <c r="G50" s="272"/>
      <c r="H50" s="272"/>
      <c r="I50" s="273"/>
      <c r="J50" s="273"/>
    </row>
    <row r="51" spans="1:10" s="77" customFormat="1" ht="12.75" customHeight="1">
      <c r="A51" s="271"/>
      <c r="B51" s="271"/>
      <c r="C51" s="271"/>
      <c r="D51" s="272"/>
      <c r="E51" s="272"/>
      <c r="F51" s="272"/>
      <c r="G51" s="272"/>
      <c r="H51" s="272"/>
      <c r="I51" s="273"/>
      <c r="J51" s="273"/>
    </row>
    <row r="52" spans="1:10" s="77" customFormat="1" ht="12.75" customHeight="1">
      <c r="A52" s="271"/>
      <c r="B52" s="271"/>
      <c r="C52" s="271"/>
      <c r="D52" s="272"/>
      <c r="E52" s="272"/>
      <c r="F52" s="272"/>
      <c r="G52" s="272"/>
      <c r="H52" s="272"/>
      <c r="I52" s="273"/>
      <c r="J52" s="273"/>
    </row>
    <row r="53" spans="1:10" s="77" customFormat="1" ht="12.75" customHeight="1">
      <c r="A53" s="271"/>
      <c r="B53" s="271"/>
      <c r="C53" s="271"/>
      <c r="D53" s="272"/>
      <c r="E53" s="272"/>
      <c r="F53" s="272"/>
      <c r="G53" s="272"/>
      <c r="H53" s="272"/>
      <c r="I53" s="273"/>
      <c r="J53" s="273"/>
    </row>
    <row r="54" spans="1:10" s="75" customFormat="1" ht="24" customHeight="1">
      <c r="A54" s="91" t="s">
        <v>408</v>
      </c>
      <c r="B54" s="92"/>
      <c r="C54" s="93"/>
      <c r="D54" s="93"/>
      <c r="E54" s="94"/>
      <c r="F54" s="95"/>
      <c r="G54" s="96" t="s">
        <v>212</v>
      </c>
      <c r="H54" s="93"/>
      <c r="I54" s="93"/>
      <c r="J54" s="93"/>
    </row>
    <row r="55" spans="1:10" s="77" customFormat="1" ht="12.75" customHeight="1">
      <c r="A55" s="17"/>
      <c r="B55" s="17"/>
      <c r="C55" s="17"/>
      <c r="D55" s="17"/>
      <c r="E55" s="17"/>
      <c r="F55" s="17"/>
      <c r="G55" s="17"/>
      <c r="H55" s="97"/>
      <c r="I55" s="97"/>
      <c r="J55" s="97"/>
    </row>
    <row r="56" spans="1:10" s="77" customFormat="1" ht="12.75">
      <c r="A56" s="17"/>
      <c r="B56" s="17"/>
      <c r="C56" s="17"/>
      <c r="D56" s="17"/>
      <c r="E56" s="17"/>
      <c r="F56" s="17"/>
      <c r="G56" s="17"/>
      <c r="H56" s="97"/>
      <c r="I56" s="97"/>
      <c r="J56" s="97"/>
    </row>
    <row r="57" spans="1:10" s="77" customFormat="1" ht="12.75">
      <c r="A57" s="18"/>
      <c r="B57" s="18"/>
      <c r="C57" s="18"/>
      <c r="D57" s="18"/>
      <c r="E57" s="18"/>
      <c r="F57" s="18"/>
      <c r="G57" s="18"/>
      <c r="H57" s="19"/>
      <c r="I57" s="19"/>
      <c r="J57" s="19"/>
    </row>
    <row r="58" spans="1:10" s="77" customFormat="1" ht="13.5" customHeight="1">
      <c r="A58" s="20"/>
      <c r="B58" s="20"/>
      <c r="C58" s="20"/>
      <c r="D58" s="20"/>
      <c r="E58" s="20"/>
      <c r="F58" s="20"/>
      <c r="G58" s="20"/>
      <c r="H58" s="98"/>
      <c r="I58" s="98"/>
      <c r="J58" s="98"/>
    </row>
    <row r="59" spans="1:10" s="77" customFormat="1" ht="12.75" customHeight="1">
      <c r="A59" s="17"/>
      <c r="B59" s="17"/>
      <c r="C59" s="17"/>
      <c r="D59" s="17"/>
      <c r="E59" s="17"/>
      <c r="F59" s="17"/>
      <c r="G59" s="17"/>
      <c r="H59" s="97"/>
      <c r="I59" s="97"/>
      <c r="J59" s="97"/>
    </row>
    <row r="60" spans="1:10" s="77" customFormat="1" ht="12.75" customHeight="1">
      <c r="A60" s="17"/>
      <c r="B60" s="17"/>
      <c r="C60" s="17"/>
      <c r="D60" s="17"/>
      <c r="E60" s="17"/>
      <c r="F60" s="17"/>
      <c r="G60" s="17"/>
      <c r="H60" s="97"/>
      <c r="I60" s="97"/>
      <c r="J60" s="97"/>
    </row>
    <row r="61" spans="1:10" s="77" customFormat="1" ht="12.75" customHeight="1">
      <c r="A61" s="17"/>
      <c r="B61" s="17"/>
      <c r="C61" s="17"/>
      <c r="D61" s="17"/>
      <c r="E61" s="17"/>
      <c r="F61" s="17"/>
      <c r="G61" s="17"/>
      <c r="H61" s="97"/>
      <c r="I61" s="97"/>
      <c r="J61" s="97"/>
    </row>
    <row r="62" spans="1:10" s="77" customFormat="1" ht="12.75" customHeight="1">
      <c r="A62" s="17"/>
      <c r="B62" s="17"/>
      <c r="C62" s="17"/>
      <c r="D62" s="17"/>
      <c r="E62" s="17"/>
      <c r="F62" s="17"/>
      <c r="G62" s="17"/>
      <c r="H62" s="97"/>
      <c r="I62" s="97"/>
      <c r="J62" s="97"/>
    </row>
    <row r="63" spans="1:10" s="77" customFormat="1" ht="12.75" customHeight="1">
      <c r="A63" s="17"/>
      <c r="B63" s="17"/>
      <c r="C63" s="17"/>
      <c r="D63" s="17"/>
      <c r="E63" s="17"/>
      <c r="F63" s="17"/>
      <c r="G63" s="17"/>
      <c r="H63" s="97"/>
      <c r="I63" s="97"/>
      <c r="J63" s="97"/>
    </row>
  </sheetData>
  <mergeCells count="176">
    <mergeCell ref="I45:J45"/>
    <mergeCell ref="E46:F46"/>
    <mergeCell ref="G46:H46"/>
    <mergeCell ref="I46:J46"/>
    <mergeCell ref="E45:F45"/>
    <mergeCell ref="G45:H45"/>
    <mergeCell ref="I43:J43"/>
    <mergeCell ref="E44:F44"/>
    <mergeCell ref="G44:H44"/>
    <mergeCell ref="I44:J44"/>
    <mergeCell ref="E43:F43"/>
    <mergeCell ref="G43:H43"/>
    <mergeCell ref="I41:J41"/>
    <mergeCell ref="E42:F42"/>
    <mergeCell ref="G42:H42"/>
    <mergeCell ref="I42:J42"/>
    <mergeCell ref="E41:F41"/>
    <mergeCell ref="G41:H41"/>
    <mergeCell ref="I47:J47"/>
    <mergeCell ref="A48:C48"/>
    <mergeCell ref="E48:F48"/>
    <mergeCell ref="G48:H48"/>
    <mergeCell ref="I48:J48"/>
    <mergeCell ref="A47:C47"/>
    <mergeCell ref="E47:F47"/>
    <mergeCell ref="G47:H47"/>
    <mergeCell ref="A35:C35"/>
    <mergeCell ref="A34:C34"/>
    <mergeCell ref="A45:C45"/>
    <mergeCell ref="A46:C46"/>
    <mergeCell ref="A39:C39"/>
    <mergeCell ref="A43:C43"/>
    <mergeCell ref="A42:C42"/>
    <mergeCell ref="A44:C44"/>
    <mergeCell ref="A37:C37"/>
    <mergeCell ref="A38:C38"/>
    <mergeCell ref="A25:C25"/>
    <mergeCell ref="A29:C29"/>
    <mergeCell ref="A19:C19"/>
    <mergeCell ref="A20:C20"/>
    <mergeCell ref="G6:H6"/>
    <mergeCell ref="I6:J6"/>
    <mergeCell ref="A17:C17"/>
    <mergeCell ref="A21:C21"/>
    <mergeCell ref="A12:C12"/>
    <mergeCell ref="A13:C13"/>
    <mergeCell ref="A14:C14"/>
    <mergeCell ref="E12:F12"/>
    <mergeCell ref="E13:F13"/>
    <mergeCell ref="E14:F14"/>
    <mergeCell ref="I5:J5"/>
    <mergeCell ref="G5:H5"/>
    <mergeCell ref="E5:F5"/>
    <mergeCell ref="A5:C5"/>
    <mergeCell ref="E19:F19"/>
    <mergeCell ref="E20:F20"/>
    <mergeCell ref="A6:C6"/>
    <mergeCell ref="E6:F6"/>
    <mergeCell ref="A15:C15"/>
    <mergeCell ref="E15:F15"/>
    <mergeCell ref="A18:C18"/>
    <mergeCell ref="A16:C16"/>
    <mergeCell ref="E16:F16"/>
    <mergeCell ref="G19:H19"/>
    <mergeCell ref="G20:H20"/>
    <mergeCell ref="E21:F21"/>
    <mergeCell ref="A7:C7"/>
    <mergeCell ref="A8:C8"/>
    <mergeCell ref="A9:C9"/>
    <mergeCell ref="A10:C10"/>
    <mergeCell ref="E17:F17"/>
    <mergeCell ref="A11:C11"/>
    <mergeCell ref="E18:F18"/>
    <mergeCell ref="I35:J35"/>
    <mergeCell ref="I29:J29"/>
    <mergeCell ref="G24:H24"/>
    <mergeCell ref="G35:H35"/>
    <mergeCell ref="G34:H34"/>
    <mergeCell ref="G31:H31"/>
    <mergeCell ref="I30:J30"/>
    <mergeCell ref="G32:H32"/>
    <mergeCell ref="G25:H25"/>
    <mergeCell ref="G28:H28"/>
    <mergeCell ref="A33:C33"/>
    <mergeCell ref="E33:F33"/>
    <mergeCell ref="I18:J18"/>
    <mergeCell ref="I19:J19"/>
    <mergeCell ref="I20:J20"/>
    <mergeCell ref="I21:J21"/>
    <mergeCell ref="G23:H23"/>
    <mergeCell ref="G21:H21"/>
    <mergeCell ref="G22:H22"/>
    <mergeCell ref="G18:H18"/>
    <mergeCell ref="E34:F34"/>
    <mergeCell ref="E36:F36"/>
    <mergeCell ref="A40:C40"/>
    <mergeCell ref="E22:F22"/>
    <mergeCell ref="E23:F23"/>
    <mergeCell ref="E24:F24"/>
    <mergeCell ref="E25:F25"/>
    <mergeCell ref="E26:F26"/>
    <mergeCell ref="A36:C36"/>
    <mergeCell ref="A30:C30"/>
    <mergeCell ref="I17:J17"/>
    <mergeCell ref="A41:C41"/>
    <mergeCell ref="E7:F7"/>
    <mergeCell ref="E8:F8"/>
    <mergeCell ref="E9:F9"/>
    <mergeCell ref="E10:F10"/>
    <mergeCell ref="E11:F11"/>
    <mergeCell ref="E29:F29"/>
    <mergeCell ref="E35:F35"/>
    <mergeCell ref="E28:F28"/>
    <mergeCell ref="G38:H38"/>
    <mergeCell ref="I38:J38"/>
    <mergeCell ref="G36:H36"/>
    <mergeCell ref="I36:J36"/>
    <mergeCell ref="G37:H37"/>
    <mergeCell ref="I37:J37"/>
    <mergeCell ref="I10:J10"/>
    <mergeCell ref="I11:J11"/>
    <mergeCell ref="G7:H7"/>
    <mergeCell ref="G8:H8"/>
    <mergeCell ref="G9:H9"/>
    <mergeCell ref="G10:H10"/>
    <mergeCell ref="G11:H11"/>
    <mergeCell ref="G17:H17"/>
    <mergeCell ref="I33:J33"/>
    <mergeCell ref="I34:J34"/>
    <mergeCell ref="I7:J7"/>
    <mergeCell ref="I8:J8"/>
    <mergeCell ref="I9:J9"/>
    <mergeCell ref="I27:J27"/>
    <mergeCell ref="I22:J22"/>
    <mergeCell ref="I25:J25"/>
    <mergeCell ref="I23:J23"/>
    <mergeCell ref="I24:J24"/>
    <mergeCell ref="E31:F31"/>
    <mergeCell ref="A32:C32"/>
    <mergeCell ref="I31:J31"/>
    <mergeCell ref="I32:J32"/>
    <mergeCell ref="E32:F32"/>
    <mergeCell ref="I28:J28"/>
    <mergeCell ref="G26:H26"/>
    <mergeCell ref="I26:J26"/>
    <mergeCell ref="E27:F27"/>
    <mergeCell ref="I40:J40"/>
    <mergeCell ref="A22:C22"/>
    <mergeCell ref="A23:C23"/>
    <mergeCell ref="A24:C24"/>
    <mergeCell ref="E39:F39"/>
    <mergeCell ref="G39:H39"/>
    <mergeCell ref="I39:J39"/>
    <mergeCell ref="G30:H30"/>
    <mergeCell ref="G33:H33"/>
    <mergeCell ref="A26:C26"/>
    <mergeCell ref="E40:F40"/>
    <mergeCell ref="G40:H40"/>
    <mergeCell ref="A27:C27"/>
    <mergeCell ref="A28:C28"/>
    <mergeCell ref="G29:H29"/>
    <mergeCell ref="E30:F30"/>
    <mergeCell ref="G27:H27"/>
    <mergeCell ref="A31:C31"/>
    <mergeCell ref="E37:F37"/>
    <mergeCell ref="E38:F38"/>
    <mergeCell ref="G16:H16"/>
    <mergeCell ref="I12:J12"/>
    <mergeCell ref="I13:J13"/>
    <mergeCell ref="I14:J14"/>
    <mergeCell ref="I15:J15"/>
    <mergeCell ref="I16:J16"/>
    <mergeCell ref="G12:H12"/>
    <mergeCell ref="G13:H13"/>
    <mergeCell ref="G14:H14"/>
    <mergeCell ref="G15:H15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Sofia</cp:lastModifiedBy>
  <cp:lastPrinted>2009-01-30T08:17:55Z</cp:lastPrinted>
  <dcterms:created xsi:type="dcterms:W3CDTF">2002-04-23T13:34:44Z</dcterms:created>
  <dcterms:modified xsi:type="dcterms:W3CDTF">2009-01-30T13:06:11Z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