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<sst xmlns="http://schemas.openxmlformats.org/spreadsheetml/2006/main" count="1042" uniqueCount="888">
  <si>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</si>
  <si>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</si>
  <si>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</si>
  <si>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</si>
  <si>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</si>
  <si>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</si>
  <si>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</si>
  <si>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</si>
  <si>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</si>
  <si>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</si>
  <si>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</si>
  <si>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</si>
  <si>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</si>
  <si>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</si>
  <si>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</si>
  <si>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</si>
  <si>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</si>
  <si>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</si>
  <si>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</si>
  <si>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</si>
  <si>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</si>
  <si>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</si>
  <si>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</si>
  <si>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</si>
  <si>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</si>
  <si>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</si>
  <si>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</si>
  <si>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</si>
  <si>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</si>
  <si>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</si>
  <si>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</si>
  <si>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</si>
  <si>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</si>
  <si>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</si>
  <si>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</si>
  <si>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</si>
  <si>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</si>
  <si>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</si>
  <si>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</si>
  <si>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</si>
  <si>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</si>
  <si>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</si>
  <si>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</si>
  <si>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</si>
  <si>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</si>
  <si>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</si>
  <si>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</si>
  <si>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</si>
  <si>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</si>
  <si>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</si>
  <si>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</si>
  <si>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</si>
  <si>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</si>
  <si>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</si>
  <si>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</si>
  <si>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</si>
  <si>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</si>
  <si>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</si>
  <si>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</si>
  <si>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</si>
  <si>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</si>
  <si>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</si>
  <si>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</si>
  <si>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</si>
  <si>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</si>
  <si>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</si>
  <si>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</si>
  <si>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</si>
  <si>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</si>
  <si>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</si>
  <si>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</si>
  <si>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</si>
  <si>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</si>
  <si>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</si>
  <si>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</si>
  <si>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</si>
  <si>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</si>
  <si>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</si>
  <si>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</si>
  <si>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</si>
  <si>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</si>
  <si>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</si>
  <si>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</si>
  <si>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</si>
  <si>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</si>
  <si>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</si>
  <si>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</si>
  <si>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</si>
  <si>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</si>
  <si>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</si>
  <si>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</si>
  <si>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</si>
  <si>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</si>
  <si>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</si>
  <si>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</si>
  <si>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</si>
  <si>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</si>
  <si>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</si>
  <si>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</si>
  <si>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</si>
  <si>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</si>
  <si>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</si>
  <si>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</si>
  <si>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</si>
  <si>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</si>
  <si>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</si>
  <si>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</si>
  <si>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</si>
  <si>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</si>
  <si>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</si>
  <si>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</si>
  <si>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</si>
  <si>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</si>
  <si>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</si>
  <si>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</si>
  <si>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</si>
  <si>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</si>
  <si>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</si>
  <si>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</si>
  <si>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</si>
  <si>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</si>
  <si>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</si>
  <si>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</si>
  <si>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</si>
  <si>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</si>
  <si>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</si>
  <si>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</si>
  <si>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</si>
  <si>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</si>
  <si>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</si>
  <si>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</si>
  <si>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</si>
  <si>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</si>
  <si>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</si>
  <si>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</si>
  <si>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</si>
  <si>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</si>
  <si>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</si>
  <si>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</si>
  <si>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</si>
  <si>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</si>
  <si>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</si>
  <si>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</si>
  <si>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</si>
  <si>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</si>
  <si>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</si>
  <si>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</si>
  <si>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</si>
  <si>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</si>
  <si>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</si>
  <si>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</si>
  <si>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</si>
  <si>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</si>
  <si>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</si>
  <si>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</si>
  <si>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</si>
  <si>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</si>
  <si>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</si>
  <si>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</si>
  <si>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</si>
  <si>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</si>
  <si>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</si>
  <si>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</si>
  <si>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</si>
  <si>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</si>
  <si>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</si>
  <si>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</si>
  <si>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</si>
  <si>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</si>
  <si>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</si>
  <si>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</si>
  <si>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</si>
  <si>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</si>
  <si>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</si>
  <si>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</si>
  <si>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</si>
  <si>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</si>
  <si>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</si>
  <si>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</si>
  <si>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</si>
  <si>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</si>
  <si>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</si>
  <si>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</si>
  <si>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</si>
  <si>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</si>
  <si>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</si>
  <si>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</si>
  <si>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</si>
  <si>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</si>
  <si>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</si>
  <si>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</si>
  <si>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</si>
  <si>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</si>
  <si>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</si>
  <si>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</si>
  <si>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</si>
  <si>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</si>
  <si>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</si>
  <si>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</si>
  <si>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</si>
  <si>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</si>
  <si>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</si>
  <si>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</si>
  <si>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</si>
  <si>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</si>
  <si>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</si>
  <si>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</si>
  <si>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</si>
  <si>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</si>
  <si>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</si>
  <si>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</si>
  <si>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</si>
  <si>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</si>
  <si>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</si>
  <si>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</si>
  <si>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</si>
  <si>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</si>
  <si>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</si>
  <si>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</si>
  <si>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</si>
  <si>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</si>
  <si>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</si>
  <si>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</si>
  <si>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</si>
  <si>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</si>
  <si>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</si>
  <si>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</si>
  <si>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</si>
  <si>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</si>
  <si>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</si>
  <si>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</si>
  <si>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</si>
  <si>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</si>
  <si>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</si>
  <si>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</si>
  <si>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</si>
  <si>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</si>
  <si>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</si>
  <si>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</si>
  <si>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</si>
  <si>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</si>
  <si>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</si>
  <si>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</si>
  <si>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</si>
  <si>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</si>
  <si>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</si>
  <si>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</si>
  <si>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</si>
  <si>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</si>
  <si>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</si>
  <si>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</si>
  <si>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</si>
  <si>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</si>
  <si>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</si>
  <si>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</si>
  <si>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</si>
  <si>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</si>
  <si>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</si>
  <si>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</si>
  <si>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</si>
  <si>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</si>
  <si>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</si>
  <si>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</si>
  <si>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</si>
  <si>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</si>
  <si>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</si>
  <si>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</si>
  <si>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</si>
  <si>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</si>
  <si>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</si>
  <si>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</si>
  <si>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</si>
  <si>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</si>
  <si>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</si>
  <si>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</si>
  <si>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</si>
  <si>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</si>
  <si>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</si>
  <si>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</si>
  <si>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</si>
  <si>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</si>
  <si>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</si>
  <si>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</si>
  <si>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</si>
  <si>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</si>
  <si>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</si>
  <si>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</si>
  <si>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</si>
  <si>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</si>
  <si>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</si>
  <si>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</si>
  <si>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</si>
  <si>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</si>
  <si>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</si>
  <si>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</si>
  <si>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</si>
  <si>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</si>
  <si>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</si>
  <si>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</si>
  <si>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</si>
  <si>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</si>
  <si>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</si>
  <si>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</si>
  <si>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</si>
  <si>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</si>
  <si>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</si>
  <si>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</si>
  <si>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</si>
  <si>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</si>
  <si>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</si>
  <si>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</si>
  <si>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</si>
  <si>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</si>
  <si>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</si>
  <si>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</si>
  <si>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</si>
  <si>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</si>
  <si>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</si>
  <si>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</si>
  <si>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</si>
  <si>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</si>
  <si>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</si>
  <si>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</si>
  <si>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</si>
  <si>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</si>
  <si>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</si>
  <si>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</si>
  <si>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</si>
  <si>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</si>
  <si>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</si>
  <si>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</si>
  <si>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</si>
  <si>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</si>
  <si>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</si>
  <si>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</si>
  <si>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</si>
  <si>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</si>
  <si>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</si>
  <si>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</si>
  <si>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</si>
  <si>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</si>
  <si>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</si>
  <si>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</si>
  <si>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</si>
  <si>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</si>
  <si>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</si>
  <si>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</si>
  <si>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</si>
  <si>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</si>
  <si>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</si>
  <si>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</si>
  <si>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</si>
  <si>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</si>
  <si>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</si>
  <si>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</si>
  <si>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</si>
  <si>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</si>
  <si>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</si>
  <si>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</si>
  <si>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</si>
  <si>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</si>
  <si>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</si>
  <si>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</si>
  <si>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</si>
  <si>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</si>
  <si>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</si>
  <si>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</si>
  <si>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</si>
  <si>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</si>
  <si>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</si>
  <si>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</si>
  <si>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</si>
  <si>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</si>
  <si>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</si>
  <si>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</si>
  <si>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</si>
  <si>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</si>
  <si>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</si>
  <si>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</si>
  <si>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</si>
  <si>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</si>
  <si>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</si>
  <si>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</si>
  <si>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</si>
  <si>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</si>
  <si>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</si>
  <si>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</si>
  <si>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</si>
  <si>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</si>
  <si>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</si>
  <si>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</si>
  <si>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</si>
  <si>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</si>
  <si>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</si>
  <si>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</si>
  <si>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</si>
  <si>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</si>
  <si>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</si>
  <si>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</si>
  <si>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</si>
  <si>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</si>
  <si>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</si>
  <si>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</si>
  <si>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</si>
  <si>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</si>
  <si>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</si>
  <si>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</si>
  <si>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</si>
  <si>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</si>
  <si>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</si>
  <si>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</si>
  <si>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</si>
  <si>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</si>
  <si>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</si>
  <si>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</si>
  <si>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</si>
  <si>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</si>
  <si>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</si>
  <si>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</si>
  <si>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</si>
  <si>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</si>
  <si>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</si>
  <si>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</si>
  <si>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</si>
  <si>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</si>
  <si>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</si>
  <si>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</si>
  <si>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</si>
  <si>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</si>
  <si>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</si>
  <si>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</si>
  <si>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</si>
  <si>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</si>
  <si>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</si>
  <si>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</si>
  <si>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</si>
  <si>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</si>
  <si>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</si>
  <si>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</si>
  <si>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</si>
  <si>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</si>
  <si>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</si>
  <si>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</si>
  <si>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</si>
  <si>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</si>
  <si>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</si>
  <si>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</si>
  <si>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</si>
  <si>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</si>
  <si>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</si>
  <si>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</si>
  <si>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</si>
  <si>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</si>
  <si>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</si>
  <si>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</si>
  <si>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</si>
  <si>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</si>
  <si>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</si>
  <si>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</si>
  <si>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</si>
  <si>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</si>
  <si>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</si>
  <si>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</si>
  <si>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</si>
  <si>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</si>
  <si>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</si>
  <si>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</si>
  <si>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</si>
  <si>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</si>
  <si>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</si>
  <si>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</si>
  <si>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</si>
  <si>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</si>
  <si>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</si>
  <si>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</si>
  <si>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</si>
  <si>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</si>
  <si>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</si>
  <si>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</si>
  <si>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</si>
  <si>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</si>
  <si>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</si>
  <si>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</si>
  <si>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</si>
  <si>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</si>
  <si>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</si>
  <si>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</si>
  <si>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</si>
  <si>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</si>
  <si>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</si>
  <si>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</si>
  <si>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</si>
  <si>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</si>
  <si>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</si>
  <si>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</si>
  <si>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</si>
  <si>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</si>
  <si>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</si>
  <si>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</si>
  <si>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</si>
  <si>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</si>
  <si>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</si>
  <si>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</si>
  <si>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</si>
  <si>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</si>
  <si>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</si>
  <si>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</si>
  <si>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</si>
  <si>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</si>
  <si>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</si>
  <si>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</si>
  <si>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</si>
  <si>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</si>
  <si>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</si>
  <si>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</si>
  <si>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</si>
  <si>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</si>
  <si>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</si>
  <si>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</si>
  <si>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</si>
  <si>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</si>
  <si>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</si>
  <si>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</si>
  <si>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</si>
  <si>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</si>
  <si>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</si>
  <si>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</si>
  <si>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</si>
  <si>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</si>
  <si>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</si>
  <si>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</si>
  <si>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</si>
  <si>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</si>
  <si>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</si>
  <si>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</si>
  <si>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</si>
  <si>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</si>
  <si>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</si>
  <si>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</si>
  <si>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</si>
  <si>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</si>
  <si>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</si>
  <si>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</si>
  <si>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</si>
  <si>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</si>
  <si>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</si>
  <si>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</si>
  <si>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</si>
  <si>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</si>
  <si>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</si>
  <si>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</si>
  <si>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</si>
  <si>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</si>
  <si>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</si>
  <si>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</si>
  <si>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</si>
  <si>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</si>
  <si>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</si>
  <si>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</si>
  <si>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</si>
  <si>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</si>
  <si>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</si>
  <si>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</si>
  <si>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</si>
  <si>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</si>
  <si>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</si>
  <si>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</si>
  <si>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</si>
  <si>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</si>
  <si>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</si>
  <si>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</si>
  <si>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</si>
  <si>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</si>
  <si>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</si>
  <si>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</si>
  <si>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</si>
  <si>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</si>
  <si>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</si>
  <si>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</si>
  <si>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</si>
  <si>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</si>
  <si>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</si>
  <si>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</si>
  <si>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</si>
  <si>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</si>
  <si>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</si>
  <si>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</si>
  <si>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</si>
  <si>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</si>
  <si>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</si>
  <si>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</si>
  <si>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</si>
  <si>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</si>
  <si>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</si>
  <si>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</si>
  <si>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</si>
  <si>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</si>
  <si>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</si>
  <si>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</si>
  <si>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</si>
  <si>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</si>
  <si>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</si>
  <si>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</si>
  <si>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</si>
  <si>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</si>
  <si>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</si>
  <si>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</si>
  <si>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</si>
  <si>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</si>
  <si>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</si>
  <si>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</si>
  <si>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</si>
  <si>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</si>
  <si>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</si>
  <si>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</si>
  <si>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</si>
  <si>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</si>
  <si>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</si>
  <si>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</si>
  <si>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</si>
  <si>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</si>
  <si>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</si>
  <si>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</si>
  <si>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</si>
  <si>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</si>
  <si>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</si>
  <si>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</si>
  <si>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</si>
  <si>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</si>
  <si>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</si>
  <si>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</si>
  <si>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</si>
  <si>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</si>
  <si>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</si>
  <si>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</si>
  <si>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</si>
  <si>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</si>
  <si>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</si>
  <si>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</si>
  <si>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</si>
  <si>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</si>
  <si>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</si>
  <si>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</si>
  <si>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</si>
  <si>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</si>
  <si>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</si>
  <si>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</si>
  <si>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</si>
  <si>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</si>
  <si>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</si>
  <si>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</si>
  <si>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</si>
  <si>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</si>
  <si>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</si>
  <si>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</si>
  <si>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</si>
  <si>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</si>
  <si>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</si>
  <si>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</si>
  <si>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</si>
  <si>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</si>
  <si>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</si>
  <si>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</si>
  <si>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</si>
  <si>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</si>
  <si>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</si>
  <si>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</si>
  <si>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</si>
  <si>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</si>
  <si>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</si>
  <si>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</si>
  <si>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</si>
  <si>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</si>
  <si>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</si>
  <si>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</si>
  <si>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</si>
  <si>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</si>
  <si>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</si>
  <si>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</si>
  <si>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</si>
  <si>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</si>
  <si>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</si>
  <si>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</si>
  <si>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</si>
  <si>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</si>
  <si>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</si>
  <si>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</si>
  <si>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</si>
  <si>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</si>
  <si>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</si>
  <si>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</si>
  <si>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</si>
  <si>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</si>
  <si>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</si>
  <si>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</si>
  <si>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</si>
  <si>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</si>
  <si>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</si>
  <si>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</si>
  <si>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</si>
  <si>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</si>
  <si>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</si>
  <si>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</si>
  <si>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</si>
  <si>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</si>
  <si>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</si>
  <si>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</si>
  <si>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</si>
  <si>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</si>
  <si>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</si>
  <si>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</si>
  <si>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</si>
  <si>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</si>
  <si>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</si>
  <si>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</si>
  <si>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</si>
  <si>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</si>
  <si>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</si>
  <si>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</si>
  <si>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</si>
  <si>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</si>
  <si>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</si>
  <si>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</si>
  <si>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</si>
  <si>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</si>
  <si>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</si>
  <si>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</si>
  <si>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</si>
  <si>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</si>
  <si>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</si>
  <si>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</si>
  <si>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</si>
  <si>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</si>
  <si>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</si>
  <si>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</si>
  <si>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</si>
  <si>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</si>
  <si>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</si>
  <si>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</si>
  <si>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</si>
  <si>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</si>
  <si>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</si>
  <si>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</si>
  <si>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</si>
  <si>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</si>
  <si>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</si>
  <si>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</si>
  <si>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</si>
  <si>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</si>
  <si>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</si>
  <si>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</si>
  <si>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</si>
  <si>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</si>
  <si>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</si>
  <si>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</si>
  <si>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</si>
  <si>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</si>
  <si>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</si>
  <si>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</si>
  <si>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</si>
  <si>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</si>
  <si>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</si>
  <si>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</si>
  <si>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</si>
  <si>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</si>
  <si>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</si>
  <si>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</si>
  <si>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</si>
  <si>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</si>
  <si>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</si>
  <si>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</si>
  <si>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</si>
  <si>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</si>
  <si>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</si>
  <si>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</si>
  <si>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</si>
  <si>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</si>
  <si>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</si>
  <si>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</si>
  <si>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</si>
  <si>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</si>
  <si>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</si>
  <si>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</si>
  <si>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</si>
  <si>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</si>
  <si>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</si>
  <si>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</si>
  <si>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</si>
  <si>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</si>
  <si>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</si>
  <si>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</si>
  <si>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</si>
  <si>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</si>
  <si>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</si>
  <si>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</si>
  <si>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</si>
  <si>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</si>
  <si>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</si>
  <si>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</si>
  <si>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</si>
  <si>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</si>
  <si>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</si>
  <si>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</si>
  <si>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</si>
  <si>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</si>
  <si>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</si>
  <si>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</si>
  <si>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</si>
  <si>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</si>
  <si>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</si>
  <si>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</si>
  <si>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</si>
  <si>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</si>
  <si>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</si>
  <si>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</si>
  <si>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</si>
  <si>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</si>
  <si>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</si>
  <si>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</si>
  <si>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</si>
  <si>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</si>
  <si>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</si>
  <si>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</si>
  <si>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</si>
  <si>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</si>
  <si>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</si>
  <si>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</si>
  <si>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</si>
  <si>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</si>
  <si>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</si>
  <si>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</si>
  <si>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</si>
  <si>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</si>
  <si>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</si>
  <si>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</si>
  <si>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</si>
  <si>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</si>
  <si>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</si>
  <si>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</si>
  <si>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</si>
  <si>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</si>
  <si>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</si>
  <si>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</si>
  <si>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</si>
  <si>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</si>
  <si>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</si>
  <si>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</si>
  <si>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</si>
  <si>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</si>
  <si>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</si>
  <si>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</si>
  <si>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</si>
  <si>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</si>
  <si>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</si>
  <si>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</si>
  <si>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</si>
  <si>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</si>
  <si>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</si>
  <si>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</si>
  <si>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</si>
  <si>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Ръководител: Капман Ин ЕООД чрез Н.Ялъмов</t>
  </si>
  <si>
    <t xml:space="preserve">Ръководител: Капман Ин ЕООД </t>
  </si>
  <si>
    <t>чрез Н.Ялъмов</t>
  </si>
  <si>
    <t>М. Велкова</t>
  </si>
  <si>
    <t>Капман Ин ЕООД чрез Н.Ялъмов</t>
  </si>
  <si>
    <t>Съставител: М. Велкова</t>
  </si>
  <si>
    <t>Ръководител: Капман Ин ЕООД чрез Н. Ялъмов</t>
  </si>
  <si>
    <t>Съставител:М.Велкова</t>
  </si>
  <si>
    <t xml:space="preserve"> Ръководител : Капман Ин ЕООД </t>
  </si>
  <si>
    <t>Ин ЕООД</t>
  </si>
  <si>
    <t xml:space="preserve">                                    Съставител: М.Велкова                </t>
  </si>
  <si>
    <t>Съставител: М.Велкова</t>
  </si>
  <si>
    <t>Ръководител: Капман ИН ЕООД чрез Н.Ялъмов</t>
  </si>
  <si>
    <t>Съставител:  М.Велкова</t>
  </si>
  <si>
    <t>ДФ Капман Макс</t>
  </si>
  <si>
    <t>ИД Капман Капитал АД</t>
  </si>
  <si>
    <t xml:space="preserve">Съставител: </t>
  </si>
  <si>
    <t>Капман ИН ЕООД чрез Н.Ялъмов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</si>
  <si>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</si>
  <si>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</si>
  <si>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 към 31  март    2009г.</t>
  </si>
  <si>
    <t>21.04.2009. г</t>
  </si>
  <si>
    <t xml:space="preserve">Дата на съставяне:21.04.2009 г.                                      </t>
  </si>
  <si>
    <t xml:space="preserve">Дата  на съставяне: 21.04.2009 г                                                                                                                          </t>
  </si>
  <si>
    <t xml:space="preserve">Дата на съставяне:21.04.2009 г                       </t>
  </si>
  <si>
    <t>Дата на съставяне:21.04.2009г.</t>
  </si>
  <si>
    <t>Дата на съставяне: 21.04.2009г.</t>
  </si>
  <si>
    <r>
      <t>Дата на съставяне: 21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>04.2009 г.</t>
    </r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</si>
</sst>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  <numFmt numFmtId="195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0" borderId="1" xfId="24" applyNumberFormat="1" applyFont="1" applyBorder="1" applyAlignment="1">
      <alignment horizontal="right" vertical="center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73">
      <selection activeCell="B99" sqref="B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856</v>
      </c>
      <c r="F3" s="217" t="s">
        <v>2</v>
      </c>
      <c r="G3" s="172"/>
      <c r="H3" s="461">
        <v>175433155</v>
      </c>
    </row>
    <row r="4" spans="1:8" ht="15">
      <c r="A4" s="579" t="s">
        <v>855</v>
      </c>
      <c r="B4" s="585"/>
      <c r="C4" s="585"/>
      <c r="D4" s="585"/>
      <c r="E4" s="504" t="s">
        <v>853</v>
      </c>
      <c r="F4" s="581" t="s">
        <v>858</v>
      </c>
      <c r="G4" s="582"/>
      <c r="H4" s="461" t="s">
        <v>857</v>
      </c>
    </row>
    <row r="5" spans="1:8" ht="15">
      <c r="A5" s="579" t="s">
        <v>4</v>
      </c>
      <c r="B5" s="580"/>
      <c r="C5" s="580"/>
      <c r="D5" s="580"/>
      <c r="E5" s="505" t="s">
        <v>880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500</v>
      </c>
      <c r="H11" s="152">
        <v>500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500</v>
      </c>
      <c r="H12" s="153">
        <v>500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500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-285</v>
      </c>
      <c r="H27" s="154">
        <f>SUM(H28:H30)</f>
        <v>-1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-285</v>
      </c>
      <c r="H29" s="316">
        <v>-1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-21</v>
      </c>
      <c r="H32" s="316">
        <v>-284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-306</v>
      </c>
      <c r="H33" s="154">
        <f>H27+H31+H32</f>
        <v>-285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194</v>
      </c>
      <c r="H36" s="154">
        <f>H25+H17+H33</f>
        <v>215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23</v>
      </c>
      <c r="D54" s="151">
        <v>23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23</v>
      </c>
      <c r="D55" s="155">
        <f>D19+D20+D21+D27+D32+D45+D51+D53+D54</f>
        <v>23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1</v>
      </c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</v>
      </c>
      <c r="H71" s="161">
        <f>H59+H60+H61+H69+H70</f>
        <v>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166</v>
      </c>
      <c r="D78" s="155">
        <f>SUM(D79:D81)</f>
        <v>190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</v>
      </c>
      <c r="H79" s="162">
        <f>H71+H74+H75+H76</f>
        <v>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166</v>
      </c>
      <c r="D81" s="151">
        <v>190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166</v>
      </c>
      <c r="D84" s="155">
        <f>D83+D82+D78</f>
        <v>190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</v>
      </c>
      <c r="D88" s="151">
        <v>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</v>
      </c>
      <c r="D91" s="155">
        <f>SUM(D87:D90)</f>
        <v>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172</v>
      </c>
      <c r="D93" s="155">
        <f>D64+D75+D84+D91+D92</f>
        <v>194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195</v>
      </c>
      <c r="D94" s="164">
        <f>D93+D55</f>
        <v>217</v>
      </c>
      <c r="E94" s="449" t="s">
        <v>269</v>
      </c>
      <c r="F94" s="289" t="s">
        <v>270</v>
      </c>
      <c r="G94" s="165">
        <f>G36+G39+G55+G79</f>
        <v>195</v>
      </c>
      <c r="H94" s="165">
        <f>H36+H39+H55+H79</f>
        <v>217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886</v>
      </c>
      <c r="B98" s="432"/>
      <c r="C98" s="583" t="s">
        <v>859</v>
      </c>
      <c r="D98" s="583"/>
      <c r="E98" s="583"/>
      <c r="F98" s="583" t="s">
        <v>861</v>
      </c>
      <c r="G98" s="584"/>
      <c r="H98" s="584"/>
      <c r="M98" s="157"/>
    </row>
    <row r="99" spans="3:8" ht="15" customHeight="1">
      <c r="C99" s="45"/>
      <c r="D99" s="1"/>
      <c r="E99" s="45"/>
      <c r="F99" s="170"/>
      <c r="G99" s="171"/>
      <c r="H99" s="172" t="s">
        <v>862</v>
      </c>
    </row>
    <row r="100" spans="1:5" ht="15">
      <c r="A100" s="173"/>
      <c r="B100" s="173"/>
      <c r="C100" s="583"/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21" sqref="A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КАПМАН ГРИЙН ЕНЕРДЖИ ФОНД  АД</v>
      </c>
      <c r="C2" s="588"/>
      <c r="D2" s="588"/>
      <c r="E2" s="588"/>
      <c r="F2" s="590" t="s">
        <v>2</v>
      </c>
      <c r="G2" s="590"/>
      <c r="H2" s="526">
        <f>'справка №1-БАЛАНС'!H3</f>
        <v>175433155</v>
      </c>
    </row>
    <row r="3" spans="1:8" ht="15">
      <c r="A3" s="467" t="s">
        <v>273</v>
      </c>
      <c r="B3" s="588" t="str">
        <f>'справка №1-БАЛАНС'!E4</f>
        <v>НЕКОНСОЛИДИРАН</v>
      </c>
      <c r="C3" s="588"/>
      <c r="D3" s="588"/>
      <c r="E3" s="588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9" t="str">
        <f>'справка №1-БАЛАНС'!E5</f>
        <v> към 31  март    2009г.</v>
      </c>
      <c r="C4" s="589"/>
      <c r="D4" s="589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</v>
      </c>
      <c r="D10" s="46"/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14</v>
      </c>
      <c r="D12" s="46"/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0</v>
      </c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4</v>
      </c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19</v>
      </c>
      <c r="D19" s="49">
        <f>SUM(D9:D15)+D16</f>
        <v>0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>
        <v>2</v>
      </c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2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21</v>
      </c>
      <c r="D28" s="50">
        <f>D26+D19</f>
        <v>0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21</v>
      </c>
      <c r="D33" s="49">
        <f>D28+D31+D32</f>
        <v>0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21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21</v>
      </c>
      <c r="D42" s="53">
        <f>D33+D35+D39</f>
        <v>0</v>
      </c>
      <c r="E42" s="128" t="s">
        <v>378</v>
      </c>
      <c r="F42" s="129" t="s">
        <v>379</v>
      </c>
      <c r="G42" s="53">
        <f>G39+G33</f>
        <v>21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851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881</v>
      </c>
      <c r="C48" s="427" t="s">
        <v>380</v>
      </c>
      <c r="D48" s="586" t="s">
        <v>863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7" t="s">
        <v>864</v>
      </c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 март    2009г.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-7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22</v>
      </c>
      <c r="D12" s="54">
        <v>-479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-14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</v>
      </c>
      <c r="D20" s="55">
        <f>SUM(D10:D19)</f>
        <v>-486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375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375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</v>
      </c>
      <c r="D43" s="55">
        <f>D42+D32+D20</f>
        <v>-111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</v>
      </c>
      <c r="D44" s="132">
        <v>125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5</v>
      </c>
      <c r="D45" s="55">
        <f>D44+D43</f>
        <v>14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5</v>
      </c>
      <c r="D46" s="56">
        <v>14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 t="s">
        <v>865</v>
      </c>
      <c r="C49" s="319"/>
      <c r="D49" s="437"/>
      <c r="E49" s="343"/>
      <c r="G49" s="133"/>
      <c r="H49" s="133"/>
    </row>
    <row r="50" spans="1:8" ht="12">
      <c r="A50" s="318"/>
      <c r="B50" s="436"/>
      <c r="C50" s="576"/>
      <c r="D50" s="576"/>
      <c r="G50" s="133"/>
      <c r="H50" s="133"/>
    </row>
    <row r="51" spans="1:8" ht="12">
      <c r="A51" s="318"/>
      <c r="B51" s="436" t="s">
        <v>866</v>
      </c>
      <c r="C51" s="319"/>
      <c r="D51" s="319"/>
      <c r="G51" s="133"/>
      <c r="H51" s="133"/>
    </row>
    <row r="52" spans="1:8" ht="12">
      <c r="A52" s="318"/>
      <c r="B52" s="436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L29" sqref="L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 март    2009г.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-285</v>
      </c>
      <c r="K11" s="60"/>
      <c r="L11" s="344">
        <f>SUM(C11:K11)</f>
        <v>215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-285</v>
      </c>
      <c r="K15" s="61">
        <f t="shared" si="2"/>
        <v>0</v>
      </c>
      <c r="L15" s="344">
        <f t="shared" si="1"/>
        <v>215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-21</v>
      </c>
      <c r="K16" s="60"/>
      <c r="L16" s="344">
        <f t="shared" si="1"/>
        <v>-21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-306</v>
      </c>
      <c r="K29" s="59">
        <f t="shared" si="6"/>
        <v>0</v>
      </c>
      <c r="L29" s="344">
        <f t="shared" si="1"/>
        <v>194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-306</v>
      </c>
      <c r="K32" s="59">
        <f t="shared" si="7"/>
        <v>0</v>
      </c>
      <c r="L32" s="344">
        <f t="shared" si="1"/>
        <v>194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78" t="s">
        <v>867</v>
      </c>
      <c r="E38" s="578"/>
      <c r="F38" s="578"/>
      <c r="G38" s="578"/>
      <c r="H38" s="578"/>
      <c r="I38" s="578"/>
      <c r="J38" s="15" t="s">
        <v>868</v>
      </c>
      <c r="K38" s="15"/>
      <c r="L38" s="578" t="s">
        <v>869</v>
      </c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КАПМАН ГРИЙН ЕНЕРДЖИ ФОНД 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 към 31  март    2009г.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608" t="s">
        <v>860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E29" sqref="E2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 март    2009г.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23</v>
      </c>
      <c r="D21" s="108">
        <v>0</v>
      </c>
      <c r="E21" s="120">
        <f t="shared" si="0"/>
        <v>23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24</v>
      </c>
      <c r="D44" s="103">
        <f>D43+D21+D19+D9</f>
        <v>1</v>
      </c>
      <c r="E44" s="118">
        <f>E43+E21+E19+E9</f>
        <v>23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1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</v>
      </c>
      <c r="D87" s="108">
        <v>1</v>
      </c>
      <c r="E87" s="119">
        <f t="shared" si="1"/>
        <v>0</v>
      </c>
      <c r="F87" s="108">
        <v>1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0</v>
      </c>
      <c r="D89" s="108">
        <f>C89</f>
        <v>0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1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885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G25" sqref="G2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 март    2009г.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5047</v>
      </c>
      <c r="D19" s="98"/>
      <c r="E19" s="98"/>
      <c r="F19" s="98">
        <v>98</v>
      </c>
      <c r="G19" s="98">
        <v>0</v>
      </c>
      <c r="H19" s="98">
        <v>0</v>
      </c>
      <c r="I19" s="434">
        <f t="shared" si="0"/>
        <v>98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>
        <v>5216</v>
      </c>
      <c r="D25" s="98"/>
      <c r="E25" s="98"/>
      <c r="F25" s="98">
        <v>68</v>
      </c>
      <c r="G25" s="98">
        <v>0</v>
      </c>
      <c r="H25" s="98">
        <v>0</v>
      </c>
      <c r="I25" s="434">
        <f t="shared" si="0"/>
        <v>68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10263</v>
      </c>
      <c r="D26" s="85">
        <f t="shared" si="2"/>
        <v>0</v>
      </c>
      <c r="E26" s="85">
        <f t="shared" si="2"/>
        <v>0</v>
      </c>
      <c r="F26" s="85">
        <f t="shared" si="2"/>
        <v>166</v>
      </c>
      <c r="G26" s="85">
        <f t="shared" si="2"/>
        <v>0</v>
      </c>
      <c r="H26" s="85">
        <f t="shared" si="2"/>
        <v>0</v>
      </c>
      <c r="I26" s="434">
        <f t="shared" si="0"/>
        <v>166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3"/>
      <c r="C30" s="623"/>
      <c r="D30" s="459" t="s">
        <v>876</v>
      </c>
      <c r="E30" s="622"/>
      <c r="F30" s="622"/>
      <c r="G30" s="622"/>
      <c r="H30" s="420" t="s">
        <v>878</v>
      </c>
      <c r="I30" s="622"/>
      <c r="J30" s="622"/>
    </row>
    <row r="31" spans="1:9" s="521" customFormat="1" ht="12">
      <c r="A31" s="349"/>
      <c r="B31" s="388"/>
      <c r="C31" s="349"/>
      <c r="D31" s="523" t="s">
        <v>863</v>
      </c>
      <c r="E31" s="523"/>
      <c r="F31" s="523"/>
      <c r="G31" s="523"/>
      <c r="H31" s="523" t="s">
        <v>877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39"/>
  <sheetViews>
    <sheetView workbookViewId="0" topLeftCell="A4">
      <selection activeCell="E50" sqref="E5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 март    2009г.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 t="s">
        <v>874</v>
      </c>
      <c r="B52" s="37"/>
      <c r="C52" s="441">
        <v>68</v>
      </c>
      <c r="D52" s="573">
        <v>0.5169</v>
      </c>
      <c r="E52" s="441">
        <v>68</v>
      </c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 t="s">
        <v>875</v>
      </c>
      <c r="B62" s="37"/>
      <c r="C62" s="441">
        <v>98</v>
      </c>
      <c r="D62" s="573">
        <v>1.4077</v>
      </c>
      <c r="E62" s="441">
        <v>98</v>
      </c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166</v>
      </c>
      <c r="D63" s="574">
        <f>SUM(D52:D62)</f>
        <v>1.9245999999999999</v>
      </c>
      <c r="E63" s="429">
        <f>SUM(E52:E62)</f>
        <v>166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166</v>
      </c>
      <c r="D64" s="574">
        <f>D63</f>
        <v>1.9245999999999999</v>
      </c>
      <c r="E64" s="429">
        <f>E63+E50+E36+E19</f>
        <v>166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887</v>
      </c>
      <c r="B136" s="453"/>
      <c r="C136" s="629" t="s">
        <v>873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860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2009-04-16T07:48:43Z</cp:lastPrinted>
  <dcterms:created xsi:type="dcterms:W3CDTF">2000-06-29T12:02:40Z</dcterms:created>
  <dcterms:modified xsi:type="dcterms:W3CDTF">2009-04-16T07:48:46Z</dcterms:modified>
  <cp:category/>
  <cp:version/>
  <cp:contentType/>
  <cp:contentStatus/>
</cp:coreProperties>
</file>