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<sst xmlns="http://schemas.openxmlformats.org/spreadsheetml/2006/main" count="1060" uniqueCount="869">
  <si>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</si>
  <si>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</si>
  <si>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</si>
  <si>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</si>
  <si>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</si>
  <si>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</si>
  <si>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</si>
  <si>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</si>
  <si>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</si>
  <si>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</si>
  <si>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</si>
  <si>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</si>
  <si>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</si>
  <si>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</si>
  <si>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</si>
  <si>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</si>
  <si>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</si>
  <si>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</si>
  <si>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</si>
  <si>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</si>
  <si>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</si>
  <si>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</si>
  <si>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</si>
  <si>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</si>
  <si>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</si>
  <si>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</si>
  <si>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</si>
  <si>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</si>
  <si>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</si>
  <si>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</si>
  <si>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</si>
  <si>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</si>
  <si>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</si>
  <si>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</si>
  <si>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</si>
  <si>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</si>
  <si>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</si>
  <si>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</si>
  <si>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</si>
  <si>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</si>
  <si>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</si>
  <si>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</si>
  <si>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</si>
  <si>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</si>
  <si>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</si>
  <si>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</si>
  <si>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</si>
  <si>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</si>
  <si>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</si>
  <si>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</si>
  <si>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</si>
  <si>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</si>
  <si>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</si>
  <si>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</si>
  <si>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</si>
  <si>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</si>
  <si>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</si>
  <si>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</si>
  <si>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</si>
  <si>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</si>
  <si>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</si>
  <si>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</si>
  <si>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</si>
  <si>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</si>
  <si>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</si>
  <si>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</si>
  <si>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</si>
  <si>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</si>
  <si>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</si>
  <si>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</si>
  <si>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</si>
  <si>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</si>
  <si>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</si>
  <si>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</si>
  <si>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</si>
  <si>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</si>
  <si>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</si>
  <si>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</si>
  <si>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</si>
  <si>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</si>
  <si>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</si>
  <si>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</si>
  <si>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</si>
  <si>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</si>
  <si>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</si>
  <si>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</si>
  <si>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</si>
  <si>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</si>
  <si>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</si>
  <si>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</si>
  <si>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</si>
  <si>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</si>
  <si>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</si>
  <si>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</si>
  <si>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</si>
  <si>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</si>
  <si>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</si>
  <si>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</si>
  <si>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</si>
  <si>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</si>
  <si>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</si>
  <si>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</si>
  <si>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</si>
  <si>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</si>
  <si>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</si>
  <si>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</si>
  <si>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</si>
  <si>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</si>
  <si>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</si>
  <si>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</si>
  <si>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</si>
  <si>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</si>
  <si>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</si>
  <si>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</si>
  <si>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</si>
  <si>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</si>
  <si>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</si>
  <si>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</si>
  <si>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</si>
  <si>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</si>
  <si>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</si>
  <si>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</si>
  <si>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</si>
  <si>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</si>
  <si>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</si>
  <si>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</si>
  <si>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</si>
  <si>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</si>
  <si>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</si>
  <si>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</si>
  <si>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</si>
  <si>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</si>
  <si>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</si>
  <si>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</si>
  <si>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</si>
  <si>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</si>
  <si>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</si>
  <si>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</si>
  <si>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</si>
  <si>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</si>
  <si>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</si>
  <si>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</si>
  <si>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</si>
  <si>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</si>
  <si>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</si>
  <si>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</si>
  <si>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</si>
  <si>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</si>
  <si>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</si>
  <si>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</si>
  <si>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</si>
  <si>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</si>
  <si>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</si>
  <si>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</si>
  <si>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</si>
  <si>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</si>
  <si>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</si>
  <si>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</si>
  <si>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</si>
  <si>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</si>
  <si>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</si>
  <si>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</si>
  <si>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</si>
  <si>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</si>
  <si>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</si>
  <si>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</si>
  <si>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</si>
  <si>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</si>
  <si>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</si>
  <si>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</si>
  <si>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</si>
  <si>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</si>
  <si>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</si>
  <si>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</si>
  <si>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</si>
  <si>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</si>
  <si>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</si>
  <si>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</si>
  <si>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</si>
  <si>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</si>
  <si>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</si>
  <si>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</si>
  <si>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</si>
  <si>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</si>
  <si>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</si>
  <si>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</si>
  <si>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</si>
  <si>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</si>
  <si>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</si>
  <si>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</si>
  <si>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</si>
  <si>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</si>
  <si>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</si>
  <si>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</si>
  <si>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</si>
  <si>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</si>
  <si>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</si>
  <si>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</si>
  <si>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</si>
  <si>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</si>
  <si>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</si>
  <si>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</si>
  <si>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</si>
  <si>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</si>
  <si>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</si>
  <si>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</si>
  <si>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</si>
  <si>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</si>
  <si>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</si>
  <si>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</si>
  <si>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</si>
  <si>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</si>
  <si>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</si>
  <si>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</si>
  <si>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</si>
  <si>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</si>
  <si>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</si>
  <si>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</si>
  <si>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</si>
  <si>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</si>
  <si>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</si>
  <si>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</si>
  <si>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</si>
  <si>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</si>
  <si>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</si>
  <si>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</si>
  <si>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</si>
  <si>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</si>
  <si>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</si>
  <si>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</si>
  <si>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</si>
  <si>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</si>
  <si>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</si>
  <si>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</si>
  <si>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</si>
  <si>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</si>
  <si>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</si>
  <si>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</si>
  <si>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</si>
  <si>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</si>
  <si>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</si>
  <si>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</si>
  <si>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</si>
  <si>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</si>
  <si>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</si>
  <si>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</si>
  <si>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</si>
  <si>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</si>
  <si>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</si>
  <si>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</si>
  <si>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</si>
  <si>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</si>
  <si>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</si>
  <si>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</si>
  <si>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</si>
  <si>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</si>
  <si>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</si>
  <si>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</si>
  <si>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</si>
  <si>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</si>
  <si>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</si>
  <si>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</si>
  <si>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</si>
  <si>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</si>
  <si>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</si>
  <si>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</si>
  <si>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</si>
  <si>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</si>
  <si>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</si>
  <si>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</si>
  <si>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</si>
  <si>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</si>
  <si>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</si>
  <si>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</si>
  <si>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</si>
  <si>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</si>
  <si>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</si>
  <si>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</si>
  <si>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</si>
  <si>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</si>
  <si>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</si>
  <si>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</si>
  <si>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</si>
  <si>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</si>
  <si>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</si>
  <si>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</si>
  <si>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</si>
  <si>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</si>
  <si>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</si>
  <si>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</si>
  <si>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</si>
  <si>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</si>
  <si>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</si>
  <si>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</si>
  <si>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</si>
  <si>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</si>
  <si>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</si>
  <si>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</si>
  <si>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</si>
  <si>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</si>
  <si>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</si>
  <si>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</si>
  <si>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</si>
  <si>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</si>
  <si>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</si>
  <si>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</si>
  <si>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</si>
  <si>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</si>
  <si>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</si>
  <si>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</si>
  <si>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</si>
  <si>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</si>
  <si>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</si>
  <si>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</si>
  <si>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</si>
  <si>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</si>
  <si>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</si>
  <si>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</si>
  <si>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</si>
  <si>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</si>
  <si>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</si>
  <si>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</si>
  <si>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</si>
  <si>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</si>
  <si>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</si>
  <si>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</si>
  <si>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</si>
  <si>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</si>
  <si>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</si>
  <si>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</si>
  <si>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</si>
  <si>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</si>
  <si>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</si>
  <si>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</si>
  <si>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</si>
  <si>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</si>
  <si>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</si>
  <si>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</si>
  <si>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</si>
  <si>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</si>
  <si>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</si>
  <si>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</si>
  <si>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</si>
  <si>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</si>
  <si>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</si>
  <si>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</si>
  <si>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</si>
  <si>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</si>
  <si>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</si>
  <si>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</si>
  <si>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</si>
  <si>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</si>
  <si>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</si>
  <si>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</si>
  <si>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</si>
  <si>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</si>
  <si>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</si>
  <si>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</si>
  <si>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</si>
  <si>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</si>
  <si>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</si>
  <si>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</si>
  <si>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</si>
  <si>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</si>
  <si>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</si>
  <si>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</si>
  <si>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</si>
  <si>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</si>
  <si>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</si>
  <si>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</si>
  <si>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</si>
  <si>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</si>
  <si>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</si>
  <si>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</si>
  <si>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</si>
  <si>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</si>
  <si>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</si>
  <si>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</si>
  <si>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</si>
  <si>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</si>
  <si>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</si>
  <si>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</si>
  <si>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</si>
  <si>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</si>
  <si>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</si>
  <si>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</si>
  <si>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</si>
  <si>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</si>
  <si>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</si>
  <si>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</si>
  <si>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</si>
  <si>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</si>
  <si>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</si>
  <si>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</si>
  <si>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</si>
  <si>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</si>
  <si>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</si>
  <si>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</si>
  <si>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</si>
  <si>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</si>
  <si>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</si>
  <si>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</si>
  <si>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</si>
  <si>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</si>
  <si>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</si>
  <si>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</si>
  <si>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</si>
  <si>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</si>
  <si>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</si>
  <si>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</si>
  <si>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</si>
  <si>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</si>
  <si>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</si>
  <si>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</si>
  <si>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</si>
  <si>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</si>
  <si>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</si>
  <si>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</si>
  <si>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</si>
  <si>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</si>
  <si>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</si>
  <si>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</si>
  <si>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</si>
  <si>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</si>
  <si>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</si>
  <si>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</si>
  <si>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</si>
  <si>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</si>
  <si>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</si>
  <si>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</si>
  <si>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</si>
  <si>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</si>
  <si>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</si>
  <si>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</si>
  <si>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</si>
  <si>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</si>
  <si>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</si>
  <si>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</si>
  <si>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</si>
  <si>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</si>
  <si>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</si>
  <si>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</si>
  <si>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</si>
  <si>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</si>
  <si>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</si>
  <si>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</si>
  <si>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</si>
  <si>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</si>
  <si>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</si>
  <si>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</si>
  <si>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</si>
  <si>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</si>
  <si>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</si>
  <si>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</si>
  <si>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</si>
  <si>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</si>
  <si>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</si>
  <si>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</si>
  <si>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</si>
  <si>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</si>
  <si>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</si>
  <si>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</si>
  <si>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</si>
  <si>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</si>
  <si>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</si>
  <si>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</si>
  <si>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</si>
  <si>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</si>
  <si>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</si>
  <si>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</si>
  <si>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</si>
  <si>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</si>
  <si>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</si>
  <si>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</si>
  <si>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</si>
  <si>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</si>
  <si>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</si>
  <si>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</si>
  <si>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</si>
  <si>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</si>
  <si>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</si>
  <si>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</si>
  <si>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</si>
  <si>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</si>
  <si>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</si>
  <si>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</si>
  <si>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</si>
  <si>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</si>
  <si>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</si>
  <si>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</si>
  <si>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</si>
  <si>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</si>
  <si>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</si>
  <si>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</si>
  <si>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</si>
  <si>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</si>
  <si>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</si>
  <si>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</si>
  <si>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</si>
  <si>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</si>
  <si>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</si>
  <si>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</si>
  <si>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</si>
  <si>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</si>
  <si>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</si>
  <si>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</si>
  <si>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</si>
  <si>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</si>
  <si>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</si>
  <si>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</si>
  <si>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</si>
  <si>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</si>
  <si>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</si>
  <si>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</si>
  <si>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</si>
  <si>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</si>
  <si>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</si>
  <si>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</si>
  <si>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</si>
  <si>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</si>
  <si>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</si>
  <si>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</si>
  <si>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</si>
  <si>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</si>
  <si>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</si>
  <si>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</si>
  <si>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</si>
  <si>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</si>
  <si>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</si>
  <si>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</si>
  <si>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</si>
  <si>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</si>
  <si>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</si>
  <si>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</si>
  <si>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</si>
  <si>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</si>
  <si>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</si>
  <si>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</si>
  <si>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</si>
  <si>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</si>
  <si>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</si>
  <si>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</si>
  <si>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</si>
  <si>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</si>
  <si>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</si>
  <si>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</si>
  <si>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</si>
  <si>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</si>
  <si>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</si>
  <si>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</si>
  <si>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</si>
  <si>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</si>
  <si>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</si>
  <si>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</si>
  <si>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</si>
  <si>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</si>
  <si>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</si>
  <si>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</si>
  <si>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</si>
  <si>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</si>
  <si>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</si>
  <si>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</si>
  <si>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</si>
  <si>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</si>
  <si>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</si>
  <si>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</si>
  <si>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</si>
  <si>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</si>
  <si>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</si>
  <si>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</si>
  <si>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</si>
  <si>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</si>
  <si>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</si>
  <si>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</si>
  <si>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</si>
  <si>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</si>
  <si>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</si>
  <si>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</si>
  <si>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</si>
  <si>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</si>
  <si>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</si>
  <si>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</si>
  <si>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</si>
  <si>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</si>
  <si>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</si>
  <si>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</si>
  <si>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</si>
  <si>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</si>
  <si>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</si>
  <si>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</si>
  <si>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</si>
  <si>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</si>
  <si>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</si>
  <si>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</si>
  <si>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</si>
  <si>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</si>
  <si>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</si>
  <si>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</si>
  <si>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</si>
  <si>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</si>
  <si>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</si>
  <si>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</si>
  <si>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</si>
  <si>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</si>
  <si>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</si>
  <si>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</si>
  <si>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</si>
  <si>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</si>
  <si>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</si>
  <si>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</si>
  <si>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</si>
  <si>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</si>
  <si>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</si>
  <si>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</si>
  <si>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</si>
  <si>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</si>
  <si>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</si>
  <si>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</si>
  <si>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</si>
  <si>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</si>
  <si>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</si>
  <si>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</si>
  <si>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</si>
  <si>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</si>
  <si>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</si>
  <si>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</si>
  <si>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</si>
  <si>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</si>
  <si>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</si>
  <si>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</si>
  <si>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</si>
  <si>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</si>
  <si>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</si>
  <si>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</si>
  <si>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</si>
  <si>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</si>
  <si>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</si>
  <si>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</si>
  <si>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</si>
  <si>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</si>
  <si>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</si>
  <si>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</si>
  <si>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</si>
  <si>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</si>
  <si>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</si>
  <si>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</si>
  <si>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</si>
  <si>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</si>
  <si>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</si>
  <si>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</si>
  <si>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</si>
  <si>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</si>
  <si>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</si>
  <si>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</si>
  <si>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</si>
  <si>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</si>
  <si>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</si>
  <si>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</si>
  <si>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</si>
  <si>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</si>
  <si>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</si>
  <si>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</si>
  <si>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</si>
  <si>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</si>
  <si>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</si>
  <si>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</si>
  <si>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</si>
  <si>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</si>
  <si>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</si>
  <si>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</si>
  <si>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</si>
  <si>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</si>
  <si>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</si>
  <si>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</si>
  <si>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</si>
  <si>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</si>
  <si>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</si>
  <si>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</si>
  <si>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</si>
  <si>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</si>
  <si>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</si>
  <si>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</si>
  <si>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</si>
  <si>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</si>
  <si>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</si>
  <si>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</si>
  <si>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</si>
  <si>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</si>
  <si>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</si>
  <si>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</si>
  <si>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</si>
  <si>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</si>
  <si>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</si>
  <si>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</si>
  <si>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</si>
  <si>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</si>
  <si>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</si>
  <si>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</si>
  <si>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</si>
  <si>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</si>
  <si>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</si>
  <si>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</si>
  <si>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</si>
  <si>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</si>
  <si>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</si>
  <si>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</si>
  <si>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</si>
  <si>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</si>
  <si>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</si>
  <si>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</si>
  <si>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</si>
  <si>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</si>
  <si>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</si>
  <si>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</si>
  <si>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</si>
  <si>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</si>
  <si>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</si>
  <si>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</si>
  <si>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</si>
  <si>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</si>
  <si>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</si>
  <si>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</si>
  <si>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</si>
  <si>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</si>
  <si>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</si>
  <si>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</si>
  <si>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</si>
  <si>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</si>
  <si>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</si>
  <si>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</si>
  <si>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</si>
  <si>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</si>
  <si>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</si>
  <si>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</si>
  <si>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</si>
  <si>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</si>
  <si>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</si>
  <si>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</si>
  <si>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</si>
  <si>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</si>
  <si>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</si>
  <si>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</si>
  <si>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</si>
  <si>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</si>
  <si>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</si>
  <si>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</si>
  <si>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</si>
  <si>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</si>
  <si>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</si>
  <si>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</si>
  <si>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</si>
  <si>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</si>
  <si>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</si>
  <si>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</si>
  <si>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</si>
  <si>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</si>
  <si>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</si>
  <si>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</si>
  <si>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</si>
  <si>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</si>
  <si>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</si>
  <si>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</si>
  <si>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</si>
  <si>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</si>
  <si>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</si>
  <si>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</si>
  <si>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</si>
  <si>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</si>
  <si>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</si>
  <si>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</si>
  <si>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</si>
  <si>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</si>
  <si>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</si>
  <si>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</si>
  <si>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</si>
  <si>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</si>
  <si>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</si>
  <si>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</si>
  <si>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</si>
  <si>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</si>
  <si>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</si>
  <si>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</si>
  <si>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</si>
  <si>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</si>
  <si>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</si>
  <si>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</si>
  <si>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</si>
  <si>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</si>
  <si>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</si>
  <si>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</si>
  <si>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</si>
  <si>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</si>
  <si>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</si>
  <si>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</si>
  <si>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</si>
  <si>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</si>
  <si>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</si>
  <si>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</si>
  <si>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</si>
  <si>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</si>
  <si>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</si>
  <si>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</si>
  <si>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</si>
  <si>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</si>
  <si>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</si>
  <si>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</si>
  <si>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</si>
  <si>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</si>
  <si>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</si>
  <si>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</si>
  <si>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</si>
  <si>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</si>
  <si>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</si>
  <si>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</si>
  <si>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</si>
  <si>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</si>
  <si>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</si>
  <si>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</si>
  <si>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</si>
  <si>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</si>
  <si>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</si>
  <si>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</si>
  <si>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</si>
  <si>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</si>
  <si>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</si>
  <si>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</si>
  <si>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</si>
  <si>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</si>
  <si>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</si>
  <si>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</si>
  <si>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</si>
  <si>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</si>
  <si>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</si>
  <si>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</si>
  <si>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</si>
  <si>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</si>
  <si>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</si>
  <si>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</si>
  <si>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</si>
  <si>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</si>
  <si>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</si>
  <si>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</si>
  <si>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</si>
  <si>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</si>
  <si>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</si>
  <si>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</si>
  <si>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</si>
  <si>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</si>
  <si>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</si>
  <si>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</si>
  <si>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</si>
  <si>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</si>
  <si>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</si>
  <si>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</si>
  <si>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</si>
  <si>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</si>
  <si>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</si>
  <si>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</si>
  <si>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</si>
  <si>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</si>
  <si>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</si>
  <si>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</si>
  <si>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</si>
  <si>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</si>
  <si>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НЕДВИЖИМИ ИМОТИ СОФИЯ АДСИЦ</t>
  </si>
  <si>
    <t>Дата на съставяне: 22.10.2015</t>
  </si>
  <si>
    <t xml:space="preserve">Дата  на съставяне: 22.10.2015                                                                                                                                </t>
  </si>
  <si>
    <t xml:space="preserve">Дата на съставяне:      22.10.2015                                 </t>
  </si>
  <si>
    <t xml:space="preserve">Дата на съставяне: 22.10.2015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</si>
</sst>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4" fillId="3" borderId="1" xfId="29" applyNumberFormat="1" applyFont="1" applyFill="1" applyBorder="1" applyProtection="1">
      <alignment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0" zoomScaleNormal="80" workbookViewId="0" topLeftCell="A1">
      <selection activeCell="G36" sqref="G3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1" t="s">
        <v>864</v>
      </c>
      <c r="F3" s="217" t="s">
        <v>2</v>
      </c>
      <c r="G3" s="172"/>
      <c r="H3" s="460">
        <v>131550406</v>
      </c>
    </row>
    <row r="4" spans="1:8" ht="15">
      <c r="A4" s="581" t="s">
        <v>3</v>
      </c>
      <c r="B4" s="587"/>
      <c r="C4" s="587"/>
      <c r="D4" s="587"/>
      <c r="E4" s="503" t="s">
        <v>863</v>
      </c>
      <c r="F4" s="583" t="s">
        <v>4</v>
      </c>
      <c r="G4" s="584"/>
      <c r="H4" s="460" t="s">
        <v>159</v>
      </c>
    </row>
    <row r="5" spans="1:8" ht="15">
      <c r="A5" s="581" t="s">
        <v>5</v>
      </c>
      <c r="B5" s="582"/>
      <c r="C5" s="582"/>
      <c r="D5" s="582"/>
      <c r="E5" s="504">
        <v>42277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13233</v>
      </c>
      <c r="D11" s="151">
        <v>14086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>
        <v>19649</v>
      </c>
      <c r="D12" s="151">
        <v>2874</v>
      </c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32882</v>
      </c>
      <c r="D19" s="155">
        <f>SUM(D11:D18)</f>
        <v>16960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6421</v>
      </c>
      <c r="H20" s="158">
        <v>3888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844</v>
      </c>
      <c r="H21" s="156">
        <f>SUM(H22:H24)</f>
        <v>844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844</v>
      </c>
      <c r="H22" s="152">
        <v>844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7265</v>
      </c>
      <c r="H25" s="154">
        <f>H19+H20+H21</f>
        <v>4732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-1966</v>
      </c>
      <c r="H27" s="154">
        <f>SUM(H28:H30)</f>
        <v>-1617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-1966</v>
      </c>
      <c r="H29" s="316">
        <v>-1617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-1919</v>
      </c>
      <c r="H32" s="316">
        <v>-349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-3885</v>
      </c>
      <c r="H33" s="154">
        <f>H27+H31+H32</f>
        <v>-1966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4030</v>
      </c>
      <c r="H36" s="154">
        <f>H25+H17+H33</f>
        <v>3416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25740</v>
      </c>
      <c r="H44" s="152">
        <v>26190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17602</v>
      </c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349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43691</v>
      </c>
      <c r="H49" s="154">
        <f>SUM(H43:H48)</f>
        <v>26190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32882</v>
      </c>
      <c r="D55" s="155">
        <f>D19+D20+D21+D27+D32+D45+D51+D53+D54</f>
        <v>16960</v>
      </c>
      <c r="E55" s="237" t="s">
        <v>172</v>
      </c>
      <c r="F55" s="261" t="s">
        <v>173</v>
      </c>
      <c r="G55" s="154">
        <f>G49+G51+G52+G53+G54</f>
        <v>43691</v>
      </c>
      <c r="H55" s="154">
        <f>H49+H51+H52+H53+H54</f>
        <v>26190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5699</v>
      </c>
      <c r="H59" s="152">
        <v>4128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459</v>
      </c>
      <c r="H61" s="154">
        <f>SUM(H62:H68)</f>
        <v>24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453</v>
      </c>
      <c r="H65" s="152">
        <v>18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41</v>
      </c>
      <c r="D68" s="151">
        <v>3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14386</v>
      </c>
      <c r="D69" s="151">
        <v>15267</v>
      </c>
      <c r="E69" s="251" t="s">
        <v>78</v>
      </c>
      <c r="F69" s="242" t="s">
        <v>217</v>
      </c>
      <c r="G69" s="152">
        <f>66+48+182</f>
        <v>296</v>
      </c>
      <c r="H69" s="152">
        <v>99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6454</v>
      </c>
      <c r="H71" s="161">
        <f>H59+H60+H61+H69+H70</f>
        <v>4251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2936</v>
      </c>
      <c r="D72" s="151">
        <v>1602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17371</v>
      </c>
      <c r="D75" s="155">
        <f>SUM(D67:D74)</f>
        <v>16872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6454</v>
      </c>
      <c r="H79" s="162">
        <f>H71+H74+H75+H76</f>
        <v>4251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3449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3450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472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21293</v>
      </c>
      <c r="D93" s="155">
        <f>D64+D75+D84+D91+D92</f>
        <v>16897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54175</v>
      </c>
      <c r="D94" s="164">
        <f>D93+D55</f>
        <v>33857</v>
      </c>
      <c r="E94" s="449" t="s">
        <v>270</v>
      </c>
      <c r="F94" s="289" t="s">
        <v>271</v>
      </c>
      <c r="G94" s="165">
        <f>G36+G39+G55+G79</f>
        <v>54175</v>
      </c>
      <c r="H94" s="165">
        <f>H36+H39+H55+H79</f>
        <v>33857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5" t="s">
        <v>819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855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8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B49" sqref="B49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90" t="str">
        <f>'справка №1-БАЛАНС'!E3</f>
        <v>НЕДВИЖИМИ ИМОТИ СОФИЯ АДСИЦ</v>
      </c>
      <c r="C2" s="590"/>
      <c r="D2" s="590"/>
      <c r="E2" s="590"/>
      <c r="F2" s="577" t="s">
        <v>2</v>
      </c>
      <c r="G2" s="577"/>
      <c r="H2" s="525">
        <f>'справка №1-БАЛАНС'!H3</f>
        <v>131550406</v>
      </c>
    </row>
    <row r="3" spans="1:8" ht="15">
      <c r="A3" s="466" t="s">
        <v>274</v>
      </c>
      <c r="B3" s="590" t="str">
        <f>'справка №1-БАЛАНС'!E4</f>
        <v>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76">
        <f>'справка №1-БАЛАНС'!E5</f>
        <v>42277</v>
      </c>
      <c r="C4" s="576"/>
      <c r="D4" s="576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75"/>
      <c r="H9" s="575"/>
    </row>
    <row r="10" spans="1:8" ht="12">
      <c r="A10" s="298" t="s">
        <v>286</v>
      </c>
      <c r="B10" s="299" t="s">
        <v>287</v>
      </c>
      <c r="C10" s="46">
        <v>179</v>
      </c>
      <c r="D10" s="46">
        <v>23</v>
      </c>
      <c r="E10" s="298" t="s">
        <v>288</v>
      </c>
      <c r="F10" s="548" t="s">
        <v>289</v>
      </c>
      <c r="G10" s="575"/>
      <c r="H10" s="575"/>
    </row>
    <row r="11" spans="1:8" ht="12">
      <c r="A11" s="298" t="s">
        <v>290</v>
      </c>
      <c r="B11" s="299" t="s">
        <v>291</v>
      </c>
      <c r="C11" s="46">
        <v>358</v>
      </c>
      <c r="D11" s="46"/>
      <c r="E11" s="300" t="s">
        <v>292</v>
      </c>
      <c r="F11" s="548" t="s">
        <v>293</v>
      </c>
      <c r="G11" s="575">
        <v>146</v>
      </c>
      <c r="H11" s="575">
        <v>64</v>
      </c>
    </row>
    <row r="12" spans="1:8" ht="12">
      <c r="A12" s="298" t="s">
        <v>294</v>
      </c>
      <c r="B12" s="299" t="s">
        <v>295</v>
      </c>
      <c r="C12" s="46">
        <v>30</v>
      </c>
      <c r="D12" s="46">
        <v>12</v>
      </c>
      <c r="E12" s="300" t="s">
        <v>78</v>
      </c>
      <c r="F12" s="548" t="s">
        <v>296</v>
      </c>
      <c r="G12" s="575">
        <v>1890</v>
      </c>
      <c r="H12" s="575">
        <v>52</v>
      </c>
    </row>
    <row r="13" spans="1:18" ht="12">
      <c r="A13" s="298" t="s">
        <v>297</v>
      </c>
      <c r="B13" s="299" t="s">
        <v>298</v>
      </c>
      <c r="C13" s="46">
        <v>3</v>
      </c>
      <c r="D13" s="46">
        <v>2</v>
      </c>
      <c r="E13" s="301" t="s">
        <v>51</v>
      </c>
      <c r="F13" s="550" t="s">
        <v>299</v>
      </c>
      <c r="G13" s="547">
        <f>SUM(G9:G12)</f>
        <v>2036</v>
      </c>
      <c r="H13" s="547">
        <f>SUM(H9:H12)</f>
        <v>116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1806</v>
      </c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90</v>
      </c>
      <c r="D16" s="47">
        <v>1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2466</v>
      </c>
      <c r="D19" s="49">
        <f>SUM(D9:D15)+D16</f>
        <v>38</v>
      </c>
      <c r="E19" s="304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1383</v>
      </c>
      <c r="D22" s="46">
        <v>91</v>
      </c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106</v>
      </c>
      <c r="D25" s="46">
        <v>28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1489</v>
      </c>
      <c r="D26" s="49">
        <f>SUM(D22:D25)</f>
        <v>119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3955</v>
      </c>
      <c r="D28" s="50">
        <f>D26+D19</f>
        <v>157</v>
      </c>
      <c r="E28" s="127" t="s">
        <v>338</v>
      </c>
      <c r="F28" s="553" t="s">
        <v>339</v>
      </c>
      <c r="G28" s="547">
        <f>G13+G15+G24</f>
        <v>2036</v>
      </c>
      <c r="H28" s="547">
        <f>H13+H15+H24</f>
        <v>116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3" t="s">
        <v>343</v>
      </c>
      <c r="G30" s="53">
        <f>IF((C28-G28)&gt;0,C28-G28,0)</f>
        <v>1919</v>
      </c>
      <c r="H30" s="53">
        <f>IF((D28-H28)&gt;0,D28-H28,0)</f>
        <v>41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3955</v>
      </c>
      <c r="D33" s="49">
        <f>D28-D31+D32</f>
        <v>157</v>
      </c>
      <c r="E33" s="127" t="s">
        <v>352</v>
      </c>
      <c r="F33" s="553" t="s">
        <v>353</v>
      </c>
      <c r="G33" s="53">
        <f>G32-G31+G28</f>
        <v>2036</v>
      </c>
      <c r="H33" s="53">
        <f>H32-H31+H28</f>
        <v>116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3" t="s">
        <v>357</v>
      </c>
      <c r="G34" s="547">
        <f>IF((C33-G33)&gt;0,C33-G33,0)</f>
        <v>1919</v>
      </c>
      <c r="H34" s="547">
        <f>IF((D33-H33)&gt;0,D33-H33,0)</f>
        <v>41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1919</v>
      </c>
      <c r="H39" s="558">
        <f>IF(H34&gt;0,IF(D35+H34&lt;0,0,D35+H34),IF(D34-D35&lt;0,D35-D34,0))</f>
        <v>41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1919</v>
      </c>
      <c r="H41" s="52">
        <f>IF(D39=0,IF(H39-H40&gt;0,H39-H40+D40,0),IF(D39-D40&lt;0,D40-D39+H40,0))</f>
        <v>41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3955</v>
      </c>
      <c r="D42" s="53">
        <f>D33+D35+D39</f>
        <v>157</v>
      </c>
      <c r="E42" s="128" t="s">
        <v>379</v>
      </c>
      <c r="F42" s="129" t="s">
        <v>380</v>
      </c>
      <c r="G42" s="53">
        <f>G39+G33</f>
        <v>3955</v>
      </c>
      <c r="H42" s="53">
        <f>H39+H33</f>
        <v>157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8" t="s">
        <v>861</v>
      </c>
      <c r="B45" s="578"/>
      <c r="C45" s="578"/>
      <c r="D45" s="578"/>
      <c r="E45" s="57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4">
        <v>42299</v>
      </c>
      <c r="C48" s="427" t="s">
        <v>381</v>
      </c>
      <c r="D48" s="588"/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НЕДВИЖИМИ ИМОТИ СОФИЯ АДСИЦ</v>
      </c>
      <c r="C4" s="540" t="s">
        <v>2</v>
      </c>
      <c r="D4" s="540">
        <f>'справка №1-БАЛАНС'!H3</f>
        <v>131550406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42277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191+379</f>
        <v>570</v>
      </c>
      <c r="D10" s="54">
        <v>81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-1-8-57-13</f>
        <v>-79</v>
      </c>
      <c r="D11" s="54">
        <v>-39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-32</v>
      </c>
      <c r="D13" s="54">
        <v>-12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-401</v>
      </c>
      <c r="D14" s="54">
        <v>347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-185</v>
      </c>
      <c r="D19" s="54">
        <v>24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-127</v>
      </c>
      <c r="D20" s="55">
        <f>SUM(D10:D19)</f>
        <v>401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f>-14161-11-1835</f>
        <v>-16007</v>
      </c>
      <c r="D22" s="54">
        <v>-5658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2278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-13729</v>
      </c>
      <c r="D32" s="55">
        <f>SUM(D22:D31)</f>
        <v>-5658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17602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2739</v>
      </c>
      <c r="D36" s="54">
        <v>5400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-1526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-1427</v>
      </c>
      <c r="D39" s="54">
        <v>-119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-107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17281</v>
      </c>
      <c r="D42" s="55">
        <f>SUM(D34:D41)</f>
        <v>5281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3425</v>
      </c>
      <c r="D43" s="55">
        <f>D42+D32+D20</f>
        <v>24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3450</v>
      </c>
      <c r="D45" s="55">
        <f>D44+D43</f>
        <v>25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3450</v>
      </c>
      <c r="D46" s="56">
        <v>25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E23" sqref="E23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НЕДВИЖИМИ ИМОТИ СОФИЯ АДСИЦ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131550406</v>
      </c>
      <c r="N3" s="2"/>
    </row>
    <row r="4" spans="1:15" s="531" customFormat="1" ht="13.5" customHeight="1">
      <c r="A4" s="466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6">
        <f>'справка №1-БАЛАНС'!E5</f>
        <v>42277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3888</v>
      </c>
      <c r="F11" s="58">
        <f>'справка №1-БАЛАНС'!H22</f>
        <v>844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-1966</v>
      </c>
      <c r="K11" s="60"/>
      <c r="L11" s="344">
        <f>SUM(C11:K11)</f>
        <v>3416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3888</v>
      </c>
      <c r="F15" s="61">
        <f t="shared" si="2"/>
        <v>844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-1966</v>
      </c>
      <c r="K15" s="61">
        <f t="shared" si="2"/>
        <v>0</v>
      </c>
      <c r="L15" s="344">
        <f t="shared" si="1"/>
        <v>3416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-1919</v>
      </c>
      <c r="K16" s="60"/>
      <c r="L16" s="344">
        <f t="shared" si="1"/>
        <v>-1919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2533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2533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>
        <v>2533</v>
      </c>
      <c r="F22" s="185"/>
      <c r="G22" s="185"/>
      <c r="H22" s="185"/>
      <c r="I22" s="185"/>
      <c r="J22" s="185"/>
      <c r="K22" s="185"/>
      <c r="L22" s="344">
        <f t="shared" si="1"/>
        <v>2533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6421</v>
      </c>
      <c r="F29" s="59">
        <f t="shared" si="6"/>
        <v>844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-3885</v>
      </c>
      <c r="K29" s="59">
        <f t="shared" si="6"/>
        <v>0</v>
      </c>
      <c r="L29" s="344">
        <f t="shared" si="1"/>
        <v>4030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6421</v>
      </c>
      <c r="F32" s="59">
        <f t="shared" si="7"/>
        <v>844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-3885</v>
      </c>
      <c r="K32" s="59">
        <f t="shared" si="7"/>
        <v>0</v>
      </c>
      <c r="L32" s="344">
        <f t="shared" si="1"/>
        <v>4030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866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H11" sqref="H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НЕДВИЖИМИ ИМОТИ СОФИЯ АДСИЦ</v>
      </c>
      <c r="D2" s="611"/>
      <c r="E2" s="611"/>
      <c r="F2" s="611"/>
      <c r="G2" s="611"/>
      <c r="H2" s="61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131550406</v>
      </c>
      <c r="P2" s="482"/>
      <c r="Q2" s="482"/>
      <c r="R2" s="525"/>
    </row>
    <row r="3" spans="1:18" ht="15">
      <c r="A3" s="609" t="s">
        <v>5</v>
      </c>
      <c r="B3" s="610"/>
      <c r="C3" s="612">
        <f>'справка №1-БАЛАНС'!E5</f>
        <v>42277</v>
      </c>
      <c r="D3" s="612"/>
      <c r="E3" s="612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14086</v>
      </c>
      <c r="E9" s="189">
        <v>726</v>
      </c>
      <c r="F9" s="189">
        <v>1806</v>
      </c>
      <c r="G9" s="74">
        <f>D9+E9-F9</f>
        <v>13006</v>
      </c>
      <c r="H9" s="65">
        <v>227</v>
      </c>
      <c r="I9" s="65"/>
      <c r="J9" s="74">
        <f>G9+H9-I9</f>
        <v>13233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13233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2874</v>
      </c>
      <c r="E10" s="189">
        <v>14828</v>
      </c>
      <c r="F10" s="189"/>
      <c r="G10" s="74">
        <f aca="true" t="shared" si="2" ref="G10:G39">D10+E10-F10</f>
        <v>17702</v>
      </c>
      <c r="H10" s="65">
        <v>2306</v>
      </c>
      <c r="I10" s="65"/>
      <c r="J10" s="74">
        <f aca="true" t="shared" si="3" ref="J10:J39">G10+H10-I10</f>
        <v>20008</v>
      </c>
      <c r="K10" s="65"/>
      <c r="L10" s="65">
        <v>359</v>
      </c>
      <c r="M10" s="65"/>
      <c r="N10" s="74">
        <f aca="true" t="shared" si="4" ref="N10:N39">K10+L10-M10</f>
        <v>359</v>
      </c>
      <c r="O10" s="65"/>
      <c r="P10" s="65"/>
      <c r="Q10" s="74">
        <f t="shared" si="0"/>
        <v>359</v>
      </c>
      <c r="R10" s="74">
        <f t="shared" si="1"/>
        <v>19649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</v>
      </c>
      <c r="E11" s="189"/>
      <c r="F11" s="189"/>
      <c r="G11" s="74">
        <f t="shared" si="2"/>
        <v>2</v>
      </c>
      <c r="H11" s="65"/>
      <c r="I11" s="65"/>
      <c r="J11" s="74">
        <f t="shared" si="3"/>
        <v>2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16962</v>
      </c>
      <c r="E17" s="194">
        <f>SUM(E9:E16)</f>
        <v>15554</v>
      </c>
      <c r="F17" s="194">
        <f>SUM(F9:F16)</f>
        <v>1806</v>
      </c>
      <c r="G17" s="74">
        <f t="shared" si="2"/>
        <v>30710</v>
      </c>
      <c r="H17" s="75">
        <f>SUM(H9:H16)</f>
        <v>2533</v>
      </c>
      <c r="I17" s="75">
        <f>SUM(I9:I16)</f>
        <v>0</v>
      </c>
      <c r="J17" s="74">
        <f t="shared" si="3"/>
        <v>33243</v>
      </c>
      <c r="K17" s="75">
        <f>SUM(K9:K16)</f>
        <v>2</v>
      </c>
      <c r="L17" s="75">
        <f>SUM(L9:L16)</f>
        <v>359</v>
      </c>
      <c r="M17" s="75">
        <f>SUM(M9:M16)</f>
        <v>0</v>
      </c>
      <c r="N17" s="74">
        <f t="shared" si="4"/>
        <v>361</v>
      </c>
      <c r="O17" s="75">
        <f>SUM(O9:O16)</f>
        <v>0</v>
      </c>
      <c r="P17" s="75">
        <f>SUM(P9:P16)</f>
        <v>0</v>
      </c>
      <c r="Q17" s="74">
        <f t="shared" si="5"/>
        <v>361</v>
      </c>
      <c r="R17" s="74">
        <f t="shared" si="6"/>
        <v>32882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16962</v>
      </c>
      <c r="E40" s="438">
        <f>E17+E18+E19+E25+E38+E39</f>
        <v>15554</v>
      </c>
      <c r="F40" s="438">
        <f aca="true" t="shared" si="13" ref="F40:R40">F17+F18+F19+F25+F38+F39</f>
        <v>1806</v>
      </c>
      <c r="G40" s="438">
        <f t="shared" si="13"/>
        <v>30710</v>
      </c>
      <c r="H40" s="438">
        <f t="shared" si="13"/>
        <v>2533</v>
      </c>
      <c r="I40" s="438">
        <f t="shared" si="13"/>
        <v>0</v>
      </c>
      <c r="J40" s="438">
        <f t="shared" si="13"/>
        <v>33243</v>
      </c>
      <c r="K40" s="438">
        <f t="shared" si="13"/>
        <v>2</v>
      </c>
      <c r="L40" s="438">
        <f t="shared" si="13"/>
        <v>359</v>
      </c>
      <c r="M40" s="438">
        <f t="shared" si="13"/>
        <v>0</v>
      </c>
      <c r="N40" s="438">
        <f t="shared" si="13"/>
        <v>361</v>
      </c>
      <c r="O40" s="438">
        <f t="shared" si="13"/>
        <v>0</v>
      </c>
      <c r="P40" s="438">
        <f t="shared" si="13"/>
        <v>0</v>
      </c>
      <c r="Q40" s="438">
        <f t="shared" si="13"/>
        <v>361</v>
      </c>
      <c r="R40" s="438">
        <f t="shared" si="13"/>
        <v>32882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597" t="s">
        <v>781</v>
      </c>
      <c r="P44" s="598"/>
      <c r="Q44" s="598"/>
      <c r="R44" s="598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8">
      <selection activeCell="D89" sqref="D8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9" t="str">
        <f>'справка №1-БАЛАНС'!E3</f>
        <v>НЕДВИЖИМИ ИМОТИ СОФИЯ АДСИЦ</v>
      </c>
      <c r="C3" s="620"/>
      <c r="D3" s="525" t="s">
        <v>2</v>
      </c>
      <c r="E3" s="107">
        <f>'справка №1-БАЛАНС'!H3</f>
        <v>131550406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>
        <f>'справка №1-БАЛАНС'!E5</f>
        <v>42277</v>
      </c>
      <c r="C4" s="618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41</v>
      </c>
      <c r="D28" s="108">
        <v>41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14386</v>
      </c>
      <c r="D29" s="108">
        <v>14386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2936</v>
      </c>
      <c r="D33" s="105">
        <f>SUM(D34:D37)</f>
        <v>2936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2936</v>
      </c>
      <c r="D35" s="108">
        <v>2936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17371</v>
      </c>
      <c r="D43" s="104">
        <f>D24+D28+D29+D31+D30+D32+D33+D38</f>
        <v>17371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17371</v>
      </c>
      <c r="D44" s="103">
        <f>D43+D21+D19+D9</f>
        <v>17371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25740</v>
      </c>
      <c r="D56" s="103">
        <f>D57+D59</f>
        <v>0</v>
      </c>
      <c r="E56" s="119">
        <f t="shared" si="1"/>
        <v>25740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25740</v>
      </c>
      <c r="D57" s="108"/>
      <c r="E57" s="119">
        <f t="shared" si="1"/>
        <v>25740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17602</v>
      </c>
      <c r="D63" s="108"/>
      <c r="E63" s="119">
        <f t="shared" si="1"/>
        <v>17602</v>
      </c>
      <c r="F63" s="110"/>
    </row>
    <row r="64" spans="1:6" ht="12">
      <c r="A64" s="396" t="s">
        <v>707</v>
      </c>
      <c r="B64" s="397" t="s">
        <v>708</v>
      </c>
      <c r="C64" s="108">
        <v>349</v>
      </c>
      <c r="D64" s="108"/>
      <c r="E64" s="119">
        <f t="shared" si="1"/>
        <v>349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43691</v>
      </c>
      <c r="D66" s="103">
        <f>D52+D56+D61+D62+D63+D64</f>
        <v>0</v>
      </c>
      <c r="E66" s="119">
        <f t="shared" si="1"/>
        <v>43691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5699</v>
      </c>
      <c r="D75" s="103">
        <f>D76+D78</f>
        <v>5699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5699</v>
      </c>
      <c r="D76" s="108">
        <v>5699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459</v>
      </c>
      <c r="D85" s="104">
        <f>SUM(D86:D90)+D94</f>
        <v>459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453</v>
      </c>
      <c r="D88" s="108">
        <v>453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296</v>
      </c>
      <c r="D95" s="108">
        <v>296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6454</v>
      </c>
      <c r="D96" s="104">
        <f>D85+D80+D75+D71+D95</f>
        <v>6454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50145</v>
      </c>
      <c r="D97" s="104">
        <f>D96+D68+D66</f>
        <v>6454</v>
      </c>
      <c r="E97" s="104">
        <f>E96+E68+E66</f>
        <v>43691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865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НЕДВИЖИМИ ИМОТИ СОФИЯ АДСИЦ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131550406</v>
      </c>
    </row>
    <row r="5" spans="1:9" ht="15">
      <c r="A5" s="500" t="s">
        <v>5</v>
      </c>
      <c r="B5" s="622">
        <f>'справка №1-БАЛАНС'!E5</f>
        <v>42277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865</v>
      </c>
      <c r="B30" s="624"/>
      <c r="C30" s="624"/>
      <c r="D30" s="458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76">
      <selection activeCell="A152" sqref="A15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НЕДВИЖИМИ ИМОТИ СОФИЯ АДСИЦ</v>
      </c>
      <c r="C5" s="628"/>
      <c r="D5" s="628"/>
      <c r="E5" s="569" t="s">
        <v>2</v>
      </c>
      <c r="F5" s="451">
        <f>'справка №1-БАЛАНС'!H3</f>
        <v>131550406</v>
      </c>
    </row>
    <row r="6" spans="1:13" ht="15" customHeight="1">
      <c r="A6" s="27" t="s">
        <v>822</v>
      </c>
      <c r="B6" s="629">
        <f>'справка №1-БАЛАНС'!E5</f>
        <v>42277</v>
      </c>
      <c r="C6" s="629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18" t="s">
        <v>865</v>
      </c>
      <c r="B151" s="452"/>
      <c r="C151" s="630" t="s">
        <v>381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856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new15</cp:lastModifiedBy>
  <cp:lastPrinted>2008-07-21T13:14:29Z</cp:lastPrinted>
  <dcterms:created xsi:type="dcterms:W3CDTF">2000-06-29T12:02:40Z</dcterms:created>
  <dcterms:modified xsi:type="dcterms:W3CDTF">2015-10-28T14:29:31Z</dcterms:modified>
  <cp:category/>
  <cp:version/>
  <cp:contentType/>
  <cp:contentStatus/>
</cp:coreProperties>
</file>