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<sst xmlns="http://schemas.openxmlformats.org/spreadsheetml/2006/main" count="1995" uniqueCount="692">
  <si>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</si>
  <si>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</si>
  <si>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</si>
  <si>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</si>
  <si>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</si>
  <si>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</si>
  <si>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</si>
  <si>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</si>
  <si>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</si>
  <si>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</si>
  <si>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</si>
  <si>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</si>
  <si>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</si>
  <si>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</si>
  <si>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</si>
  <si>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</si>
  <si>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</si>
  <si>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</si>
  <si>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</si>
  <si>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</si>
  <si>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</si>
  <si>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</si>
  <si>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</si>
  <si>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</si>
  <si>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</si>
  <si>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</si>
  <si>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</si>
  <si>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</si>
  <si>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</si>
  <si>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</si>
  <si>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</si>
  <si>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</si>
  <si>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</si>
  <si>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</si>
  <si>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</si>
  <si>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</si>
  <si>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</si>
  <si>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</si>
  <si>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</si>
  <si>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</si>
  <si>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</si>
  <si>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</si>
  <si>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</si>
  <si>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</si>
  <si>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</si>
  <si>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</si>
  <si>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</si>
  <si>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</si>
  <si>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</si>
  <si>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</si>
  <si>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</si>
  <si>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</si>
  <si>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</si>
  <si>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</si>
  <si>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</si>
  <si>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</si>
  <si>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</si>
  <si>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</si>
  <si>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</si>
  <si>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</si>
  <si>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</si>
  <si>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</si>
  <si>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</si>
  <si>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</si>
  <si>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</si>
  <si>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</si>
  <si>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</si>
  <si>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</si>
  <si>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</si>
  <si>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</si>
  <si>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</si>
  <si>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</si>
  <si>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</si>
  <si>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</si>
  <si>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</si>
  <si>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</si>
  <si>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</si>
  <si>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</si>
  <si>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</si>
  <si>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</si>
  <si>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</si>
  <si>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</si>
  <si>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</si>
  <si>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</si>
  <si>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</si>
  <si>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</si>
  <si>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</si>
  <si>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</si>
  <si>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</si>
  <si>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</si>
  <si>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</si>
  <si>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</si>
  <si>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</si>
  <si>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</si>
  <si>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</si>
  <si>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</si>
  <si>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</si>
  <si>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</si>
  <si>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</si>
  <si>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</si>
  <si>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</si>
  <si>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</si>
  <si>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</si>
  <si>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</si>
  <si>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</si>
  <si>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</si>
  <si>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</si>
  <si>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</si>
  <si>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</si>
  <si>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</si>
  <si>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</si>
  <si>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</si>
  <si>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</si>
  <si>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</si>
  <si>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</si>
  <si>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</si>
  <si>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</si>
  <si>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</si>
  <si>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</si>
  <si>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</si>
  <si>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</si>
  <si>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</si>
  <si>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</si>
  <si>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</si>
  <si>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</si>
  <si>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</si>
  <si>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</si>
  <si>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</si>
  <si>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</si>
  <si>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</si>
  <si>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</si>
  <si>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</si>
  <si>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</si>
  <si>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</si>
  <si>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</si>
  <si>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</si>
  <si>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</si>
  <si>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</si>
  <si>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</si>
  <si>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</si>
  <si>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</si>
  <si>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</si>
  <si>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</si>
  <si>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</si>
  <si>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</si>
  <si>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</si>
  <si>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</si>
  <si>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</si>
  <si>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</si>
  <si>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</si>
  <si>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</si>
  <si>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</si>
  <si>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</si>
  <si>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</si>
  <si>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</si>
  <si>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</si>
  <si>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</si>
  <si>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</si>
  <si>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</si>
  <si>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</si>
  <si>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</si>
  <si>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</si>
  <si>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</si>
  <si>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</si>
  <si>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</si>
  <si>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</si>
  <si>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</si>
  <si>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</si>
  <si>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</si>
  <si>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</si>
  <si>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</si>
  <si>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</si>
  <si>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</si>
  <si>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</si>
  <si>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</si>
  <si>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</si>
  <si>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</si>
  <si>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</si>
  <si>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</si>
  <si>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</si>
  <si>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</si>
  <si>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</si>
  <si>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</si>
  <si>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</si>
  <si>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</si>
  <si>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</si>
  <si>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</si>
  <si>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</si>
  <si>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</si>
  <si>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</si>
  <si>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</si>
  <si>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</si>
  <si>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</si>
  <si>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</si>
  <si>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</si>
  <si>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</si>
  <si>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</si>
  <si>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</si>
  <si>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</si>
  <si>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</si>
  <si>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</si>
  <si>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</si>
  <si>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</si>
  <si>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</si>
  <si>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</si>
  <si>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</si>
  <si>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</si>
  <si>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</si>
  <si>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</si>
  <si>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</si>
  <si>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</si>
  <si>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</si>
  <si>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</si>
  <si>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</si>
  <si>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</si>
  <si>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</si>
  <si>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</si>
  <si>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</si>
  <si>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</si>
  <si>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</si>
  <si>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</si>
  <si>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</si>
  <si>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</si>
  <si>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</si>
  <si>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</si>
  <si>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</si>
  <si>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</si>
  <si>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</si>
  <si>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</si>
  <si>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</si>
  <si>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</si>
  <si>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</si>
  <si>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</si>
  <si>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</si>
  <si>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</si>
  <si>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</si>
  <si>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</si>
  <si>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</si>
  <si>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</si>
  <si>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</si>
  <si>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</si>
  <si>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</si>
  <si>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</si>
  <si>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</si>
  <si>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</si>
  <si>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</si>
  <si>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</si>
  <si>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</si>
  <si>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</si>
  <si>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</si>
  <si>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</si>
  <si>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</si>
  <si>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</si>
  <si>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</si>
  <si>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</si>
  <si>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</si>
  <si>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</si>
  <si>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</si>
  <si>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</si>
  <si>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</si>
  <si>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</si>
  <si>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</si>
  <si>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</si>
  <si>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</si>
  <si>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</si>
  <si>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</si>
  <si>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</si>
  <si>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</si>
  <si>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</si>
  <si>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</si>
  <si>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</si>
  <si>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</si>
  <si>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</si>
  <si>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</si>
  <si>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</si>
  <si>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</si>
  <si>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</si>
  <si>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</si>
  <si>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</si>
  <si>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</si>
  <si>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</si>
  <si>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</si>
  <si>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</si>
  <si>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</si>
  <si>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</si>
  <si>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</si>
  <si>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</si>
  <si>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</si>
  <si>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</si>
  <si>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</si>
  <si>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</si>
  <si>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</si>
  <si>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</si>
  <si>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</si>
  <si>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</si>
  <si>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</si>
  <si>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</si>
  <si>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</si>
  <si>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</si>
  <si>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</si>
  <si>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</si>
  <si>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</si>
  <si>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</si>
  <si>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</si>
  <si>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</si>
  <si>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</si>
  <si>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</si>
  <si>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</si>
  <si>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</si>
  <si>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</si>
  <si>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</si>
  <si>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</si>
  <si>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</si>
  <si>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</si>
  <si>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</si>
  <si>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</si>
  <si>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</si>
  <si>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</si>
  <si>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</si>
  <si>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</si>
  <si>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</si>
  <si>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</si>
  <si>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</si>
  <si>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</si>
  <si>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</si>
  <si>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</si>
  <si>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</si>
  <si>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</si>
  <si>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</si>
  <si>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</si>
  <si>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</si>
  <si>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</si>
  <si>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</si>
  <si>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</si>
  <si>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</si>
  <si>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</si>
  <si>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</si>
  <si>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</si>
  <si>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</si>
  <si>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</si>
  <si>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</si>
  <si>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</si>
  <si>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</si>
  <si>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</si>
  <si>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</si>
  <si>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</si>
  <si>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</si>
  <si>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</si>
  <si>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</si>
  <si>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</si>
  <si>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</si>
  <si>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</si>
  <si>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</si>
  <si>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</si>
  <si>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</si>
  <si>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</si>
  <si>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</si>
  <si>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</si>
  <si>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</si>
  <si>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</si>
  <si>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</si>
  <si>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</si>
  <si>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</si>
  <si>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</si>
  <si>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</si>
  <si>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</si>
  <si>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</si>
  <si>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</si>
  <si>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</si>
  <si>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</si>
  <si>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</si>
  <si>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</si>
  <si>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</si>
  <si>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</si>
  <si>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</si>
  <si>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</si>
  <si>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</si>
  <si>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</si>
  <si>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</si>
  <si>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</si>
  <si>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</si>
  <si>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</si>
  <si>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</si>
  <si>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</si>
  <si>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</si>
  <si>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</si>
  <si>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</si>
  <si>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</si>
  <si>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</si>
  <si>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</si>
  <si>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</si>
  <si>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</si>
  <si>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</si>
  <si>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</si>
  <si>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</si>
  <si>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</si>
  <si>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</si>
  <si>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</si>
  <si>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</si>
  <si>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</si>
  <si>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</si>
  <si>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</si>
  <si>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</si>
  <si>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</si>
  <si>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</si>
  <si>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</si>
  <si>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</si>
  <si>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</si>
  <si>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</si>
  <si>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</si>
  <si>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</si>
  <si>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</si>
  <si>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</si>
  <si>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</si>
  <si>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</si>
  <si>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</si>
  <si>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</si>
  <si>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</si>
  <si>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</si>
  <si>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</si>
  <si>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</si>
  <si>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</si>
  <si>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</si>
  <si>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</si>
  <si>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</si>
  <si>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</si>
  <si>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</si>
  <si>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</si>
  <si>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</si>
  <si>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</si>
  <si>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</si>
  <si>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</si>
  <si>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</si>
  <si>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</si>
  <si>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</si>
  <si>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</si>
  <si>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</si>
  <si>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</si>
  <si>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</si>
  <si>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</si>
  <si>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</si>
  <si>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</si>
  <si>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</si>
  <si>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</si>
  <si>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</si>
  <si>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</si>
  <si>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</si>
  <si>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</si>
  <si>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</si>
  <si>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</si>
  <si>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</si>
  <si>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</si>
  <si>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</si>
  <si>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</si>
  <si>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</si>
  <si>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</si>
  <si>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</si>
  <si>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</si>
  <si>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</si>
  <si>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</si>
  <si>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</si>
  <si>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</si>
  <si>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</si>
  <si>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</si>
  <si>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</si>
  <si>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</si>
  <si>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</si>
  <si>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</si>
  <si>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</si>
  <si>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</si>
  <si>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</si>
  <si>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</si>
  <si>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</si>
  <si>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</si>
  <si>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</si>
  <si>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</si>
  <si>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</si>
  <si>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</si>
  <si>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</si>
  <si>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</si>
  <si>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</si>
  <si>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</si>
  <si>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</si>
  <si>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</si>
  <si>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</si>
  <si>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</si>
  <si>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</si>
  <si>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</si>
  <si>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</si>
  <si>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</si>
  <si>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</si>
  <si>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</si>
  <si>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</si>
  <si>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</si>
  <si>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</si>
  <si>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</si>
  <si>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</si>
  <si>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</si>
  <si>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</si>
  <si>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</si>
  <si>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</si>
  <si>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</si>
  <si>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</si>
  <si>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</si>
  <si>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</si>
  <si>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</si>
  <si>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</si>
  <si>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</si>
  <si>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</si>
  <si>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</si>
  <si>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</si>
  <si>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</si>
  <si>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</si>
  <si>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</si>
  <si>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</si>
  <si>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</si>
  <si>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</si>
  <si>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</si>
  <si>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</si>
  <si>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</si>
  <si>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</si>
  <si>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</si>
  <si>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</si>
  <si>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</si>
  <si>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</si>
  <si>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</si>
  <si>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</si>
  <si>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</si>
  <si>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</si>
  <si>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</si>
  <si>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</si>
  <si>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</si>
  <si>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</si>
  <si>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</si>
  <si>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</si>
  <si>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</si>
  <si>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</si>
  <si>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</si>
  <si>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</si>
  <si>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</si>
  <si>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</si>
  <si>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</si>
  <si>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</si>
  <si>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</si>
  <si>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</si>
  <si>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</si>
  <si>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</si>
  <si>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</si>
  <si>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</si>
  <si>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</si>
  <si>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</si>
  <si>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</si>
  <si>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</si>
  <si>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</si>
  <si>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</si>
  <si>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</si>
  <si>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</si>
  <si>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</si>
  <si>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</si>
  <si>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</si>
  <si>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</si>
  <si>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</si>
  <si>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</si>
  <si>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</si>
  <si>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</si>
  <si>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</si>
  <si>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</si>
  <si>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</si>
  <si>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</si>
  <si>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</si>
  <si>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</si>
  <si>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</si>
  <si>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</si>
  <si>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</si>
  <si>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</si>
  <si>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</si>
  <si>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</si>
  <si>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</si>
  <si>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</si>
  <si>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</si>
  <si>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</si>
  <si>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</si>
  <si>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</si>
  <si>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</si>
  <si>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</si>
  <si>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</si>
  <si>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</si>
  <si>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</si>
  <si>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</si>
  <si>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</si>
  <si>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</si>
  <si>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</si>
  <si>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</si>
  <si>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</si>
  <si>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</si>
  <si>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</si>
  <si>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</si>
  <si>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</si>
  <si>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</si>
  <si>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</si>
  <si>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</si>
  <si>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</si>
  <si>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</si>
  <si>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</si>
  <si>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</si>
  <si>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</si>
  <si>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</si>
  <si>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</si>
  <si>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</si>
  <si>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</si>
  <si>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</si>
  <si>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</si>
  <si>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</si>
  <si>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</si>
  <si>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</si>
  <si>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</si>
  <si>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</si>
  <si>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</si>
  <si>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</si>
  <si>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</si>
  <si>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</si>
  <si>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</si>
  <si>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</si>
  <si>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</si>
  <si>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</si>
  <si>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</si>
  <si>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</si>
  <si>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</si>
  <si>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</si>
  <si>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</si>
  <si>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</si>
  <si>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</si>
  <si>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</si>
  <si>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</si>
  <si>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</si>
  <si>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</si>
  <si>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</si>
  <si>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</si>
  <si>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</si>
  <si>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</si>
  <si>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</si>
  <si>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</si>
  <si>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</si>
  <si>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</si>
  <si>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</si>
  <si>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</si>
  <si>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</si>
  <si>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</si>
  <si>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</si>
  <si>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</si>
  <si>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</si>
  <si>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</si>
  <si>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</si>
  <si>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</si>
  <si>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</si>
  <si>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</si>
  <si>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</si>
  <si>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</si>
  <si>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</si>
  <si>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</si>
  <si>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</si>
  <si>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</si>
  <si>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</si>
  <si>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</si>
  <si>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</si>
  <si>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</si>
  <si>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</si>
  <si>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</si>
  <si>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</si>
  <si>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</si>
  <si>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</si>
  <si>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</si>
  <si>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</si>
  <si>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</si>
  <si>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</si>
  <si>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</si>
  <si>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</si>
  <si>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</si>
  <si>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</si>
  <si>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</si>
  <si>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</si>
  <si>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</si>
  <si>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</si>
  <si>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</si>
  <si>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</si>
  <si>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</si>
  <si>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</si>
  <si>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</si>
  <si>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</si>
  <si>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http://www.investor.bg</t>
  </si>
  <si>
    <t>Иван Игнев</t>
  </si>
  <si>
    <t>https://sites.google.com/site/hbgfreit2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</si>
</sst>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44497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Иван Игнев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44497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A1" sqref="A1:IV1638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683</v>
      </c>
      <c r="H12" s="138">
        <v>683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683</v>
      </c>
      <c r="H13" s="138">
        <v>683</v>
      </c>
    </row>
    <row r="14" spans="1:8" ht="15.75">
      <c r="A14" s="76" t="s">
        <v>30</v>
      </c>
      <c r="B14" s="78" t="s">
        <v>31</v>
      </c>
      <c r="C14" s="138">
        <v>2</v>
      </c>
      <c r="D14" s="138">
        <v>3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>
        <v>12</v>
      </c>
      <c r="D15" s="138">
        <v>15</v>
      </c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</v>
      </c>
      <c r="D20" s="377">
        <f>SUM(D12:D19)</f>
        <v>18</v>
      </c>
      <c r="E20" s="76" t="s">
        <v>54</v>
      </c>
      <c r="F20" s="80" t="s">
        <v>55</v>
      </c>
      <c r="G20" s="138">
        <v>1076</v>
      </c>
      <c r="H20" s="138">
        <v>1076</v>
      </c>
    </row>
    <row r="21" spans="1:8" ht="15.75">
      <c r="A21" s="87" t="s">
        <v>56</v>
      </c>
      <c r="B21" s="83" t="s">
        <v>57</v>
      </c>
      <c r="C21" s="267">
        <v>16983</v>
      </c>
      <c r="D21" s="267">
        <v>16871</v>
      </c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1076</v>
      </c>
      <c r="H26" s="377">
        <f>H20+H21+H22</f>
        <v>1076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14002</v>
      </c>
      <c r="H28" s="375">
        <f>SUM(H29:H31)</f>
        <v>12810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14002</v>
      </c>
      <c r="H29" s="138">
        <v>12810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456</v>
      </c>
      <c r="H32" s="138">
        <v>1193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14458</v>
      </c>
      <c r="H34" s="377">
        <f>H28+H32+H33</f>
        <v>14003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16217</v>
      </c>
      <c r="H37" s="379">
        <f>H26+H18+H34</f>
        <v>15762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16997</v>
      </c>
      <c r="D56" s="381">
        <f>D20+D21+D22+D28+D33+D46+D52+D54+D55</f>
        <v>16889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1259</v>
      </c>
      <c r="H61" s="375">
        <f>SUM(H62:H68)</f>
        <v>1450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1241</v>
      </c>
      <c r="H62" s="138">
        <v>1422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8">
        <v>15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8">
        <v>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8">
        <v>2</v>
      </c>
    </row>
    <row r="68" spans="1:8" ht="15.75">
      <c r="A68" s="76" t="s">
        <v>206</v>
      </c>
      <c r="B68" s="78" t="s">
        <v>207</v>
      </c>
      <c r="C68" s="138">
        <v>167</v>
      </c>
      <c r="D68" s="138">
        <v>212</v>
      </c>
      <c r="E68" s="76" t="s">
        <v>212</v>
      </c>
      <c r="F68" s="80" t="s">
        <v>213</v>
      </c>
      <c r="G68" s="138">
        <v>8</v>
      </c>
      <c r="H68" s="138">
        <v>8</v>
      </c>
    </row>
    <row r="69" spans="1:8" ht="15.75">
      <c r="A69" s="76" t="s">
        <v>210</v>
      </c>
      <c r="B69" s="78" t="s">
        <v>211</v>
      </c>
      <c r="C69" s="138">
        <v>6</v>
      </c>
      <c r="D69" s="138">
        <v>9</v>
      </c>
      <c r="E69" s="142" t="s">
        <v>79</v>
      </c>
      <c r="F69" s="80" t="s">
        <v>216</v>
      </c>
      <c r="G69" s="138">
        <v>117</v>
      </c>
      <c r="H69" s="138">
        <v>117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1376</v>
      </c>
      <c r="H71" s="377">
        <f>H59+H60+H61+H69+H70</f>
        <v>1567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/>
      <c r="H75" s="270">
        <v>13</v>
      </c>
    </row>
    <row r="76" spans="1:8" ht="15.75">
      <c r="A76" s="273" t="s">
        <v>77</v>
      </c>
      <c r="B76" s="83" t="s">
        <v>232</v>
      </c>
      <c r="C76" s="376">
        <f>SUM(C68:C75)</f>
        <v>173</v>
      </c>
      <c r="D76" s="377">
        <f>SUM(D68:D75)</f>
        <v>221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1376</v>
      </c>
      <c r="H79" s="379">
        <f>H71+H73+H75+H77</f>
        <v>1580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27</v>
      </c>
      <c r="D88" s="138">
        <v>35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396</v>
      </c>
      <c r="D89" s="138">
        <v>193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423</v>
      </c>
      <c r="D92" s="377">
        <f>SUM(D88:D91)</f>
        <v>228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596</v>
      </c>
      <c r="D94" s="381">
        <f>D65+D76+D85+D92+D93</f>
        <v>453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17593</v>
      </c>
      <c r="D95" s="383">
        <f>D94+D56</f>
        <v>17342</v>
      </c>
      <c r="E95" s="169" t="s">
        <v>635</v>
      </c>
      <c r="F95" s="280" t="s">
        <v>268</v>
      </c>
      <c r="G95" s="382">
        <f>G37+G40+G56+G79</f>
        <v>17593</v>
      </c>
      <c r="H95" s="383">
        <f>H37+H40+H56+H79</f>
        <v>17342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44497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Игнев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A39" sqref="A3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122</v>
      </c>
      <c r="D12" s="256">
        <v>93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60</v>
      </c>
      <c r="D13" s="256">
        <v>57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4</v>
      </c>
      <c r="D14" s="256">
        <v>4</v>
      </c>
      <c r="E14" s="185" t="s">
        <v>285</v>
      </c>
      <c r="F14" s="180" t="s">
        <v>286</v>
      </c>
      <c r="G14" s="256">
        <v>705</v>
      </c>
      <c r="H14" s="256">
        <v>656</v>
      </c>
    </row>
    <row r="15" spans="1:8" ht="15.75">
      <c r="A15" s="135" t="s">
        <v>287</v>
      </c>
      <c r="B15" s="131" t="s">
        <v>288</v>
      </c>
      <c r="C15" s="256">
        <v>41</v>
      </c>
      <c r="D15" s="256">
        <v>17</v>
      </c>
      <c r="E15" s="185" t="s">
        <v>79</v>
      </c>
      <c r="F15" s="180" t="s">
        <v>289</v>
      </c>
      <c r="G15" s="256"/>
      <c r="H15" s="256"/>
    </row>
    <row r="16" spans="1:8" ht="15.75">
      <c r="A16" s="135" t="s">
        <v>290</v>
      </c>
      <c r="B16" s="131" t="s">
        <v>291</v>
      </c>
      <c r="C16" s="256">
        <v>9</v>
      </c>
      <c r="D16" s="256">
        <v>4</v>
      </c>
      <c r="E16" s="176" t="s">
        <v>52</v>
      </c>
      <c r="F16" s="204" t="s">
        <v>292</v>
      </c>
      <c r="G16" s="407">
        <f>SUM(G12:G15)</f>
        <v>705</v>
      </c>
      <c r="H16" s="408">
        <f>SUM(H12:H15)</f>
        <v>656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13</v>
      </c>
      <c r="D19" s="256">
        <v>16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249</v>
      </c>
      <c r="D22" s="408">
        <f>SUM(D12:D18)+D19</f>
        <v>191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249</v>
      </c>
      <c r="D31" s="414">
        <f>D29+D22</f>
        <v>192</v>
      </c>
      <c r="E31" s="191" t="s">
        <v>548</v>
      </c>
      <c r="F31" s="206" t="s">
        <v>331</v>
      </c>
      <c r="G31" s="193">
        <f>G16+G18+G27</f>
        <v>705</v>
      </c>
      <c r="H31" s="194">
        <f>H16+H18+H27</f>
        <v>656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456</v>
      </c>
      <c r="D33" s="184">
        <f>IF((H31-D31)&gt;0,H31-D31,0)</f>
        <v>464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249</v>
      </c>
      <c r="D36" s="416">
        <f>D31-D34+D35</f>
        <v>192</v>
      </c>
      <c r="E36" s="202" t="s">
        <v>346</v>
      </c>
      <c r="F36" s="196" t="s">
        <v>347</v>
      </c>
      <c r="G36" s="207">
        <f>G35-G34+G31</f>
        <v>705</v>
      </c>
      <c r="H36" s="208">
        <f>H35-H34+H31</f>
        <v>656</v>
      </c>
    </row>
    <row r="37" spans="1:8" ht="15.75">
      <c r="A37" s="201" t="s">
        <v>348</v>
      </c>
      <c r="B37" s="171" t="s">
        <v>349</v>
      </c>
      <c r="C37" s="413">
        <f>IF((G36-C36)&gt;0,G36-C36,0)</f>
        <v>456</v>
      </c>
      <c r="D37" s="414">
        <f>IF((H36-D36)&gt;0,H36-D36,0)</f>
        <v>464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456</v>
      </c>
      <c r="D42" s="184">
        <f>+IF((H36-D36-D38)&gt;0,H36-D36-D38,0)</f>
        <v>464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456</v>
      </c>
      <c r="D44" s="208">
        <f>IF(H42=0,IF(D42-D43&gt;0,D42-D43+H43,0),IF(H42-H43&lt;0,H43-H42+D42,0))</f>
        <v>464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705</v>
      </c>
      <c r="D45" s="410">
        <f>D36+D38+D42</f>
        <v>656</v>
      </c>
      <c r="E45" s="210" t="s">
        <v>373</v>
      </c>
      <c r="F45" s="212" t="s">
        <v>374</v>
      </c>
      <c r="G45" s="409">
        <f>G42+G36</f>
        <v>705</v>
      </c>
      <c r="H45" s="410">
        <f>H42+H36</f>
        <v>656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44497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Игнев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A19" sqref="A1:IV1638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148</v>
      </c>
      <c r="D11" s="138">
        <v>149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-81</v>
      </c>
      <c r="D12" s="138">
        <v>-65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</v>
      </c>
      <c r="D14" s="138">
        <v>-7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55</v>
      </c>
      <c r="D21" s="438">
        <f>SUM(D11:D20)</f>
        <v>77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55</v>
      </c>
      <c r="D44" s="247">
        <f>D43+D33+D21</f>
        <v>77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368</v>
      </c>
      <c r="D45" s="249">
        <v>318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423</v>
      </c>
      <c r="D46" s="251">
        <f>D45+D44</f>
        <v>395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423</v>
      </c>
      <c r="D47" s="238">
        <v>395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44497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Игнев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1076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14003</v>
      </c>
      <c r="J13" s="363">
        <f>'1-Баланс'!H30+'1-Баланс'!H33</f>
        <v>0</v>
      </c>
      <c r="K13" s="364"/>
      <c r="L13" s="363">
        <f>SUM(C13:K13)</f>
        <v>15762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1076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14003</v>
      </c>
      <c r="J17" s="432">
        <f t="shared" si="2"/>
        <v>0</v>
      </c>
      <c r="K17" s="432">
        <f t="shared" si="2"/>
        <v>0</v>
      </c>
      <c r="L17" s="363">
        <f t="shared" si="1"/>
        <v>15762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456</v>
      </c>
      <c r="J18" s="363">
        <f>+'1-Баланс'!G33</f>
        <v>0</v>
      </c>
      <c r="K18" s="364"/>
      <c r="L18" s="363">
        <f t="shared" si="1"/>
        <v>456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-1</v>
      </c>
      <c r="J30" s="256"/>
      <c r="K30" s="256"/>
      <c r="L30" s="363">
        <f t="shared" si="1"/>
        <v>-1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14458</v>
      </c>
      <c r="J31" s="432">
        <f t="shared" si="6"/>
        <v>0</v>
      </c>
      <c r="K31" s="432">
        <f t="shared" si="6"/>
        <v>0</v>
      </c>
      <c r="L31" s="363">
        <f t="shared" si="1"/>
        <v>16217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14458</v>
      </c>
      <c r="J34" s="366">
        <f t="shared" si="7"/>
        <v>0</v>
      </c>
      <c r="K34" s="366">
        <f t="shared" si="7"/>
        <v>0</v>
      </c>
      <c r="L34" s="430">
        <f t="shared" si="1"/>
        <v>16217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44497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Игнев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44497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Игнев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17593</v>
      </c>
      <c r="D6" s="454">
        <f aca="true" t="shared" si="0" ref="D6:D15">C6-E6</f>
        <v>0</v>
      </c>
      <c r="E6" s="453">
        <f>'1-Баланс'!G95</f>
        <v>17593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16217</v>
      </c>
      <c r="D7" s="454">
        <f t="shared" si="0"/>
        <v>15534</v>
      </c>
      <c r="E7" s="453">
        <f>'1-Баланс'!G18</f>
        <v>683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456</v>
      </c>
      <c r="D8" s="454">
        <f t="shared" si="0"/>
        <v>0</v>
      </c>
      <c r="E8" s="453">
        <f>ABS('2-Отчет за доходите'!C44)-ABS('2-Отчет за доходите'!G44)</f>
        <v>456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228</v>
      </c>
      <c r="D9" s="454">
        <f t="shared" si="0"/>
        <v>-140</v>
      </c>
      <c r="E9" s="453">
        <f>'3-Отчет за паричния поток'!C45</f>
        <v>368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423</v>
      </c>
      <c r="D10" s="454">
        <f t="shared" si="0"/>
        <v>0</v>
      </c>
      <c r="E10" s="453">
        <f>'3-Отчет за паричния поток'!C46</f>
        <v>423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16217</v>
      </c>
      <c r="D11" s="454">
        <f t="shared" si="0"/>
        <v>0</v>
      </c>
      <c r="E11" s="453">
        <f>'4-Отчет за собствения капитал'!L34</f>
        <v>16217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0.6468085106382979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0.028118640932354937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0.3313953488372093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0.025919399761268686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2.8313253012048194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0.4331395348837209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0.4331395348837209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0.3074127906976744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0.3074127906976744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0.04147790786609402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0.040072756209856196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0.08484923228710613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0.07821292559540727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456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0.028118640932354937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0.6524822695035462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2.991304347826087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12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16983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16997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167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173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27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396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423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596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17593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1076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14002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14002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456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14458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16217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1259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1241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117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1376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1376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17593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122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60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41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249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249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456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249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456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456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456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705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705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705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705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705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705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148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-81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55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55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368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423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423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1076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1076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14003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14003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456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14458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14458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15762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15762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456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16217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16217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2021-10-29T06:46:52Z</dcterms:modified>
  <cp:category/>
  <cp:version/>
  <cp:contentType/>
  <cp:contentStatus/>
</cp:coreProperties>
</file>