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933" firstSheet="1" activeTab="7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externalReferences>
    <externalReference r:id="rId11"/>
  </externalReferences>
  <definedNames>
    <definedName name="_xlnm.Print_Area" localSheetId="5">'справка № 6-КИС'!$A$1:$F$47</definedName>
    <definedName name="_xlnm.Print_Area" localSheetId="6">'справка №7-КИС'!$A$1:$R$79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<sst xmlns="http://schemas.openxmlformats.org/spreadsheetml/2006/main" count="611" uniqueCount="377">
  <si>
    <t xml:space="preserve"> СЧЕТОВОДЕН  БАЛАНС </t>
  </si>
  <si>
    <t>Отчетен период: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</si>
  <si>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</si>
  <si>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</si>
  <si>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</si>
  <si>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</si>
  <si>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</si>
  <si>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</si>
  <si>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</si>
  <si>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</si>
  <si>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</si>
  <si>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</si>
  <si>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</si>
  <si>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</si>
  <si>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</si>
  <si>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</si>
  <si>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</si>
  <si>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</si>
  <si>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</si>
  <si>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</si>
  <si>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</si>
  <si>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</si>
  <si>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</si>
  <si>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</si>
  <si>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</si>
  <si>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</si>
  <si>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</si>
  <si>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</si>
  <si>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</si>
  <si>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</si>
  <si>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</si>
  <si>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</si>
  <si>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</si>
  <si>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</si>
  <si>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</si>
  <si>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</si>
  <si>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</si>
  <si>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</si>
  <si>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</si>
  <si>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</si>
  <si>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</si>
  <si>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</si>
  <si>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</si>
  <si>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</si>
  <si>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</si>
  <si>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</si>
  <si>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</si>
  <si>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</si>
  <si>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</si>
  <si>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</si>
  <si>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</si>
  <si>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</si>
  <si>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</si>
  <si>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</si>
  <si>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</si>
  <si>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</si>
  <si>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</si>
  <si>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</si>
  <si>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</si>
  <si>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</si>
  <si>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</si>
  <si>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</si>
  <si>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</si>
  <si>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</si>
  <si>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</si>
  <si>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</si>
  <si>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</si>
  <si>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</si>
  <si>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</si>
  <si>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</si>
  <si>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</si>
  <si>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</si>
  <si>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</si>
  <si>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</si>
  <si>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</si>
  <si>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</si>
  <si>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</si>
  <si>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</si>
  <si>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</si>
  <si>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</si>
  <si>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</si>
  <si>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</si>
  <si>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</si>
  <si>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</si>
  <si>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</si>
  <si>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</si>
  <si>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</si>
  <si>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</si>
  <si>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</si>
  <si>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</si>
  <si>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</si>
  <si>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</si>
  <si>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</si>
  <si>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</si>
  <si>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</si>
  <si>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</si>
  <si>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</si>
  <si>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</si>
  <si>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</si>
  <si>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</si>
  <si>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</si>
  <si>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</si>
  <si>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</si>
  <si>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</si>
  <si>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</si>
  <si>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</si>
  <si>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</si>
  <si>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</si>
  <si>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</si>
  <si>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</si>
  <si>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</si>
  <si>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</si>
  <si>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</si>
  <si>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</si>
  <si>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</si>
  <si>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</si>
  <si>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</si>
  <si>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</si>
  <si>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</si>
  <si>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</si>
  <si>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</si>
  <si>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</si>
  <si>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</si>
  <si>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</si>
  <si>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</si>
  <si>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</si>
  <si>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</si>
  <si>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</si>
  <si>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</si>
  <si>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</si>
  <si>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</si>
  <si>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</si>
  <si>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</si>
  <si>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</si>
  <si>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</si>
  <si>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</si>
  <si>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</si>
  <si>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</si>
  <si>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</si>
  <si>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</si>
  <si>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</si>
  <si>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</si>
  <si>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</si>
  <si>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</si>
  <si>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</si>
  <si>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</si>
  <si>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</si>
  <si>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</si>
  <si>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</si>
  <si>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варанти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</si>
  <si>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</si>
  <si>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</si>
  <si>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</si>
  <si>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</si>
  <si>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</si>
  <si>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</si>
  <si>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</si>
  <si>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</si>
  <si>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</si>
  <si>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</si>
  <si>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</si>
  <si>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</si>
  <si>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</si>
  <si>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</si>
  <si>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</si>
  <si>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</si>
  <si>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</si>
  <si>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</si>
  <si>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</si>
  <si>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</si>
  <si>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</si>
  <si>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</si>
  <si>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</si>
  <si>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</si>
  <si>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</si>
  <si>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</si>
  <si>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</si>
  <si>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</si>
  <si>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</si>
  <si>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</si>
  <si>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</si>
  <si>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 xml:space="preserve">Справка № 6 
</t>
  </si>
  <si>
    <t>при продажба на финансови инструменти</t>
  </si>
  <si>
    <t>фючърси</t>
  </si>
  <si>
    <t>суапове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</si>
  <si>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</si>
  <si>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</si>
  <si>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</si>
  <si>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</si>
  <si>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</si>
  <si>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</si>
  <si>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</si>
  <si>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сума по т. 6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</si>
  <si>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</si>
  <si>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</si>
  <si>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</si>
  <si>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</si>
  <si>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</si>
  <si>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</si>
  <si>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</si>
  <si>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</si>
  <si>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</si>
  <si>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</si>
  <si>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</si>
  <si>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</si>
  <si>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</si>
  <si>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</si>
  <si>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</si>
  <si>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</si>
  <si>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</si>
  <si>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</si>
  <si>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>Наименование на</t>
    </r>
    <r>
      <rPr>
        <b/>
        <sz val="11"/>
        <rFont val="Times New Roman"/>
        <family val="1"/>
      </rPr>
      <t xml:space="preserve"> КИС:</t>
    </r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</si>
  <si>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</si>
  <si>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</si>
  <si>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</si>
  <si>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</si>
  <si>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</si>
  <si>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</si>
  <si>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</si>
  <si>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</si>
  <si>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</si>
  <si>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</si>
  <si>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</si>
  <si>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r>
      <t xml:space="preserve">Наименование на </t>
    </r>
    <r>
      <rPr>
        <b/>
        <sz val="10"/>
        <rFont val="Times New Roman"/>
        <family val="1"/>
      </rPr>
      <t>КИС:</t>
    </r>
  </si>
  <si>
    <t xml:space="preserve">Наименование на КИС: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</si>
  <si>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</si>
  <si>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</si>
  <si>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</si>
  <si>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</si>
  <si>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</si>
  <si>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</si>
  <si>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</si>
  <si>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t>Наименование на КИС:</t>
  </si>
  <si>
    <t>6. Други краткосрочни вземания</t>
  </si>
  <si>
    <r>
      <t>2. Задължения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към </t>
    </r>
    <r>
      <rPr>
        <sz val="11"/>
        <rFont val="Times New Roman"/>
        <family val="1"/>
      </rPr>
      <t xml:space="preserve"> финансови предприятия, в т.ч.:</t>
    </r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</si>
  <si>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</si>
  <si>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</si>
  <si>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</si>
  <si>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</si>
  <si>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</si>
  <si>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</si>
  <si>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</si>
  <si>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</si>
  <si>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</si>
  <si>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</si>
  <si>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</si>
  <si>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</si>
  <si>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</si>
  <si>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</si>
  <si>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</si>
  <si>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</si>
  <si>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</si>
  <si>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</si>
  <si>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</si>
  <si>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</si>
  <si>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</si>
  <si>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</si>
  <si>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</si>
  <si>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</si>
  <si>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</si>
  <si>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</si>
  <si>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</si>
  <si>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</si>
  <si>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</si>
  <si>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</si>
  <si>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</si>
  <si>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</si>
  <si>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</si>
  <si>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</si>
  <si>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</si>
  <si>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</si>
  <si>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</si>
  <si>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</si>
  <si>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</si>
  <si>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</si>
  <si>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</si>
  <si>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</si>
  <si>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</si>
  <si>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</si>
  <si>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</si>
  <si>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</si>
  <si>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</si>
  <si>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</si>
  <si>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</si>
  <si>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</si>
  <si>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</si>
  <si>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</si>
  <si>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</si>
  <si>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</si>
  <si>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</si>
  <si>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</si>
  <si>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</si>
  <si>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Справка № 5 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</si>
  <si>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</si>
  <si>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</si>
  <si>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</si>
  <si>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</si>
  <si>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</si>
  <si>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</si>
  <si>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</si>
  <si>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</si>
  <si>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</si>
  <si>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</si>
  <si>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</si>
  <si>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</si>
  <si>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</si>
  <si>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</si>
  <si>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</si>
  <si>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</si>
  <si>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</si>
  <si>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</si>
  <si>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</si>
  <si>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</si>
  <si>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Справка № 8</t>
  </si>
  <si>
    <t xml:space="preserve">1. Лихви по безсрочни депозити </t>
  </si>
  <si>
    <t>4. Лихви по ДЦК</t>
  </si>
  <si>
    <t>5. Други лихви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</si>
  <si>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</t>
    </r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</si>
  <si>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</si>
  <si>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</si>
  <si>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</si>
  <si>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</si>
  <si>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</si>
  <si>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t xml:space="preserve">Съставител: </t>
  </si>
  <si>
    <t xml:space="preserve">Изп.директор: </t>
  </si>
  <si>
    <t xml:space="preserve">                        (Анд.Георгиев)</t>
  </si>
  <si>
    <t>Дф Европа</t>
  </si>
  <si>
    <t>(Анд.Георгиев)</t>
  </si>
  <si>
    <t>BGN</t>
  </si>
  <si>
    <t>ДФ СИНЕРГОН ПРЕСТИЖ</t>
  </si>
  <si>
    <t>BG9000020065</t>
  </si>
  <si>
    <t>ДФ СИНЕРГОН ПРОФИТ</t>
  </si>
  <si>
    <t>BG9000021063</t>
  </si>
  <si>
    <t>ЗПАД Булстрад</t>
  </si>
  <si>
    <t>BG1100015046</t>
  </si>
  <si>
    <t>ДФ Капман Макс</t>
  </si>
  <si>
    <t>BG9000012054</t>
  </si>
  <si>
    <t>КАУЧУК АД</t>
  </si>
  <si>
    <t>BG11KAPAAT12</t>
  </si>
  <si>
    <t>ИД Капман Капитал АД</t>
  </si>
  <si>
    <t>BG1100039046</t>
  </si>
  <si>
    <t>Проучване и добив на нефт и газ ЕАД</t>
  </si>
  <si>
    <t>BG1100019022</t>
  </si>
  <si>
    <t>ЗЪРНЕНИ ХРАНИ АД</t>
  </si>
  <si>
    <t>BG1100109070</t>
  </si>
  <si>
    <t>ТБ Централна кооперативна банка АД</t>
  </si>
  <si>
    <t>BG1100014973</t>
  </si>
  <si>
    <t>ХИМИМПОРТ АД</t>
  </si>
  <si>
    <t>BG1100046066</t>
  </si>
  <si>
    <t>Холдинг Варна AД</t>
  </si>
  <si>
    <t>BG1100036984</t>
  </si>
  <si>
    <t>Кораборемонтен завод "Одесос"</t>
  </si>
  <si>
    <t>BG11KOVABT17</t>
  </si>
  <si>
    <t>БФБ София</t>
  </si>
  <si>
    <t>SOFIX</t>
  </si>
  <si>
    <t>BG 40</t>
  </si>
  <si>
    <t>Пазарна цена</t>
  </si>
  <si>
    <t>ЕИК по БУЛСТАТ:175158314</t>
  </si>
  <si>
    <t>ВСИЧКО (Б+III+Г)</t>
  </si>
  <si>
    <t>ВСИЧКО (Б+Г)</t>
  </si>
  <si>
    <t>Болкан енд сий пропъртис АДСИЦ</t>
  </si>
  <si>
    <t>BG1100099065</t>
  </si>
  <si>
    <t xml:space="preserve">КЕПИТЪЛ МЕНИДЖМЪНТ АДСИЦ </t>
  </si>
  <si>
    <t>BG1100121059</t>
  </si>
  <si>
    <t>BG1200001094</t>
  </si>
  <si>
    <t>BG11VAVAGT15</t>
  </si>
  <si>
    <t xml:space="preserve">ВАРНА-ПЛОД АД </t>
  </si>
  <si>
    <t>ЦКБ Риъл Истейт Фонд АДСИЦ</t>
  </si>
  <si>
    <t>BG1100120051</t>
  </si>
  <si>
    <t>ХИМИМПОРТ АД Преференциални</t>
  </si>
  <si>
    <t>(Ат. Трайчев)</t>
  </si>
  <si>
    <t>BG1100010104</t>
  </si>
  <si>
    <t>Велграф Асет Мениджмънт АД-София</t>
  </si>
  <si>
    <t>ПЪРВА ИНВЕСТИЦИОННА БАНКА АД</t>
  </si>
  <si>
    <t>BG1100106050</t>
  </si>
  <si>
    <t>01.01.2011-30.06.2011</t>
  </si>
  <si>
    <t>Дата: 25.07.2011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</si>
</sst>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;\(#,###\)"/>
    <numFmt numFmtId="181" formatCode="#,##0.0;\(#,###\)"/>
    <numFmt numFmtId="182" formatCode="#,##0;\(#,###\)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.000\ _л_в_-;\-* #,##0.000\ _л_в_-;_-* &quot;-&quot;??\ _л_в_-;_-@_-"/>
    <numFmt numFmtId="189" formatCode="_-* #,##0.0000\ _л_в_-;\-* #,##0.0000\ _л_в_-;_-* &quot;-&quot;??\ _л_в_-;_-@_-"/>
    <numFmt numFmtId="190" formatCode="_-* #,##0.00000\ _л_в_-;\-* #,##0.00000\ _л_в_-;_-* &quot;-&quot;??\ _л_в_-;_-@_-"/>
    <numFmt numFmtId="191" formatCode="_-* #,##0.0\ _л_в_-;\-* #,##0.0\ _л_в_-;_-* &quot;-&quot;??\ _л_в_-;_-@_-"/>
    <numFmt numFmtId="192" formatCode="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0000000"/>
    <numFmt numFmtId="199" formatCode="0.000000000"/>
    <numFmt numFmtId="200" formatCode="0.00000000"/>
    <numFmt numFmtId="201" formatCode="_-* #,##0\ _л_в_-;\-* #,##0\ _л_в_-;_-* &quot;-&quot;??\ _л_в_-;_-@_-"/>
    <numFmt numFmtId="202" formatCode="#,##0.0;\(#,###.0\)"/>
    <numFmt numFmtId="203" formatCode="#,##0.00;\(#,###.00\)"/>
    <numFmt numFmtId="204" formatCode="0.0%"/>
  </numFmts>
  <fonts count="7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sz val="11"/>
      <name val="Times New Roman Cyr"/>
      <family val="1"/>
    </font>
    <font>
      <sz val="8.5"/>
      <name val="MS Sans Serif"/>
      <family val="2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name val="Times New Roman"/>
      <family val="1"/>
    </font>
    <font>
      <sz val="7.5"/>
      <name val="Times New Roman"/>
      <family val="1"/>
    </font>
    <font>
      <sz val="7.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74" applyFont="1" applyFill="1" applyAlignment="1">
      <alignment horizontal="left" vertical="justify" wrapText="1"/>
      <protection/>
    </xf>
    <xf numFmtId="0" fontId="6" fillId="0" borderId="0" xfId="74" applyFont="1" applyFill="1" applyAlignment="1">
      <alignment horizontal="left" vertical="justify"/>
      <protection/>
    </xf>
    <xf numFmtId="0" fontId="7" fillId="0" borderId="0" xfId="74" applyFont="1" applyFill="1" applyAlignment="1">
      <alignment horizontal="left" vertical="justify"/>
      <protection/>
    </xf>
    <xf numFmtId="0" fontId="6" fillId="0" borderId="0" xfId="71" applyFont="1" applyFill="1" applyBorder="1" applyAlignment="1" applyProtection="1">
      <alignment horizontal="left" vertical="justify" wrapText="1"/>
      <protection locked="0"/>
    </xf>
    <xf numFmtId="0" fontId="6" fillId="0" borderId="0" xfId="74" applyFont="1" applyFill="1" applyBorder="1" applyAlignment="1" applyProtection="1">
      <alignment horizontal="left" vertical="justify" wrapText="1"/>
      <protection/>
    </xf>
    <xf numFmtId="0" fontId="6" fillId="0" borderId="10" xfId="71" applyFont="1" applyFill="1" applyBorder="1" applyAlignment="1" applyProtection="1">
      <alignment horizontal="left" vertical="justify" wrapText="1"/>
      <protection locked="0"/>
    </xf>
    <xf numFmtId="0" fontId="6" fillId="0" borderId="0" xfId="74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71" applyFont="1" applyFill="1" applyBorder="1" applyAlignment="1" applyProtection="1">
      <alignment horizontal="left" vertical="justify" wrapText="1"/>
      <protection locked="0"/>
    </xf>
    <xf numFmtId="0" fontId="3" fillId="0" borderId="0" xfId="71" applyFont="1" applyFill="1" applyAlignment="1" applyProtection="1">
      <alignment horizontal="left" vertical="justify"/>
      <protection locked="0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71" applyFont="1" applyFill="1" applyAlignment="1" applyProtection="1">
      <alignment horizontal="left" vertical="justify" wrapText="1"/>
      <protection locked="0"/>
    </xf>
    <xf numFmtId="0" fontId="5" fillId="0" borderId="0" xfId="72" applyFont="1" applyFill="1" applyAlignment="1">
      <alignment horizontal="center" vertical="justify" wrapText="1"/>
      <protection/>
    </xf>
    <xf numFmtId="0" fontId="1" fillId="0" borderId="0" xfId="71" applyFont="1" applyFill="1" applyBorder="1" applyAlignment="1" applyProtection="1">
      <alignment vertical="top" wrapText="1"/>
      <protection locked="0"/>
    </xf>
    <xf numFmtId="0" fontId="1" fillId="0" borderId="11" xfId="74" applyFont="1" applyFill="1" applyBorder="1" applyAlignment="1">
      <alignment horizontal="center" vertical="justify" wrapText="1"/>
      <protection/>
    </xf>
    <xf numFmtId="0" fontId="1" fillId="0" borderId="11" xfId="74" applyFont="1" applyFill="1" applyBorder="1" applyAlignment="1">
      <alignment horizontal="left" vertical="justify" wrapText="1"/>
      <protection/>
    </xf>
    <xf numFmtId="0" fontId="3" fillId="0" borderId="11" xfId="74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0" fontId="1" fillId="0" borderId="0" xfId="74" applyFont="1" applyFill="1" applyBorder="1" applyAlignment="1" applyProtection="1">
      <alignment horizontal="left" vertical="justify" wrapText="1"/>
      <protection locked="0"/>
    </xf>
    <xf numFmtId="3" fontId="3" fillId="0" borderId="0" xfId="74" applyNumberFormat="1" applyFont="1" applyFill="1" applyBorder="1" applyAlignment="1" applyProtection="1">
      <alignment horizontal="left" vertical="justify"/>
      <protection locked="0"/>
    </xf>
    <xf numFmtId="0" fontId="3" fillId="0" borderId="0" xfId="74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3" fontId="3" fillId="0" borderId="0" xfId="74" applyNumberFormat="1" applyFont="1" applyFill="1" applyBorder="1" applyAlignment="1" applyProtection="1">
      <alignment horizontal="left" vertical="justify"/>
      <protection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 wrapText="1"/>
    </xf>
    <xf numFmtId="0" fontId="16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9" fillId="0" borderId="0" xfId="70" applyFont="1">
      <alignment/>
      <protection/>
    </xf>
    <xf numFmtId="0" fontId="8" fillId="0" borderId="0" xfId="69" applyFont="1" applyAlignment="1" applyProtection="1">
      <alignment horizontal="center" vertical="center" wrapText="1"/>
      <protection locked="0"/>
    </xf>
    <xf numFmtId="0" fontId="8" fillId="0" borderId="0" xfId="69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69" applyFont="1" applyAlignment="1" applyProtection="1">
      <alignment horizontal="centerContinuous"/>
      <protection locked="0"/>
    </xf>
    <xf numFmtId="0" fontId="9" fillId="0" borderId="0" xfId="70" applyFont="1" applyProtection="1">
      <alignment/>
      <protection locked="0"/>
    </xf>
    <xf numFmtId="0" fontId="8" fillId="0" borderId="0" xfId="69" applyFont="1" applyAlignment="1" applyProtection="1">
      <alignment horizontal="center"/>
      <protection locked="0"/>
    </xf>
    <xf numFmtId="0" fontId="9" fillId="0" borderId="0" xfId="71" applyFont="1" applyAlignment="1" applyProtection="1">
      <alignment vertical="top"/>
      <protection locked="0"/>
    </xf>
    <xf numFmtId="0" fontId="8" fillId="0" borderId="0" xfId="69" applyFont="1" applyBorder="1" applyAlignment="1" applyProtection="1">
      <alignment vertical="justify" wrapText="1"/>
      <protection locked="0"/>
    </xf>
    <xf numFmtId="0" fontId="9" fillId="0" borderId="0" xfId="69" applyFont="1" applyBorder="1" applyAlignment="1" applyProtection="1">
      <alignment vertical="justify" wrapText="1"/>
      <protection locked="0"/>
    </xf>
    <xf numFmtId="0" fontId="9" fillId="0" borderId="0" xfId="71" applyFont="1" applyAlignment="1" applyProtection="1">
      <alignment vertical="top" wrapText="1"/>
      <protection locked="0"/>
    </xf>
    <xf numFmtId="0" fontId="8" fillId="0" borderId="0" xfId="69" applyFont="1" applyAlignment="1" applyProtection="1">
      <alignment horizontal="left" vertical="center" wrapText="1"/>
      <protection locked="0"/>
    </xf>
    <xf numFmtId="0" fontId="8" fillId="0" borderId="11" xfId="69" applyFont="1" applyBorder="1" applyAlignment="1" applyProtection="1">
      <alignment horizontal="centerContinuous" vertical="center" wrapText="1"/>
      <protection/>
    </xf>
    <xf numFmtId="0" fontId="8" fillId="0" borderId="0" xfId="70" applyFont="1">
      <alignment/>
      <protection/>
    </xf>
    <xf numFmtId="0" fontId="8" fillId="0" borderId="11" xfId="69" applyFont="1" applyBorder="1" applyAlignment="1" applyProtection="1">
      <alignment horizontal="center" vertical="center" wrapText="1"/>
      <protection/>
    </xf>
    <xf numFmtId="0" fontId="8" fillId="0" borderId="11" xfId="69" applyFont="1" applyBorder="1" applyAlignment="1" applyProtection="1">
      <alignment horizontal="centerContinuous"/>
      <protection/>
    </xf>
    <xf numFmtId="1" fontId="9" fillId="0" borderId="11" xfId="69" applyNumberFormat="1" applyFont="1" applyFill="1" applyBorder="1" applyAlignment="1" applyProtection="1">
      <alignment vertical="center" wrapText="1"/>
      <protection/>
    </xf>
    <xf numFmtId="1" fontId="9" fillId="0" borderId="11" xfId="69" applyNumberFormat="1" applyFont="1" applyFill="1" applyBorder="1" applyAlignment="1" applyProtection="1">
      <alignment horizontal="center" vertical="center" wrapText="1"/>
      <protection/>
    </xf>
    <xf numFmtId="1" fontId="9" fillId="0" borderId="11" xfId="69" applyNumberFormat="1" applyFont="1" applyFill="1" applyBorder="1" applyAlignment="1" applyProtection="1">
      <alignment horizontal="left" vertical="center" wrapText="1"/>
      <protection/>
    </xf>
    <xf numFmtId="0" fontId="9" fillId="0" borderId="0" xfId="70" applyFont="1" applyFill="1">
      <alignment/>
      <protection/>
    </xf>
    <xf numFmtId="0" fontId="9" fillId="0" borderId="11" xfId="69" applyFont="1" applyBorder="1" applyAlignment="1" applyProtection="1">
      <alignment horizontal="left" wrapText="1"/>
      <protection/>
    </xf>
    <xf numFmtId="0" fontId="9" fillId="0" borderId="11" xfId="0" applyFont="1" applyBorder="1" applyAlignment="1">
      <alignment wrapText="1"/>
    </xf>
    <xf numFmtId="0" fontId="9" fillId="0" borderId="12" xfId="69" applyFont="1" applyFill="1" applyBorder="1" applyAlignment="1" applyProtection="1">
      <alignment vertical="center" wrapText="1"/>
      <protection/>
    </xf>
    <xf numFmtId="0" fontId="9" fillId="0" borderId="12" xfId="69" applyFont="1" applyFill="1" applyBorder="1" applyAlignment="1" applyProtection="1">
      <alignment horizontal="center" vertical="center" wrapText="1"/>
      <protection/>
    </xf>
    <xf numFmtId="0" fontId="9" fillId="0" borderId="0" xfId="70" applyFont="1" applyFill="1" applyProtection="1">
      <alignment/>
      <protection/>
    </xf>
    <xf numFmtId="0" fontId="9" fillId="0" borderId="11" xfId="69" applyFont="1" applyFill="1" applyBorder="1" applyAlignment="1" applyProtection="1">
      <alignment vertical="center" wrapText="1"/>
      <protection/>
    </xf>
    <xf numFmtId="0" fontId="9" fillId="0" borderId="11" xfId="69" applyFont="1" applyFill="1" applyBorder="1" applyAlignment="1" applyProtection="1">
      <alignment horizontal="center" vertical="center" wrapText="1"/>
      <protection/>
    </xf>
    <xf numFmtId="0" fontId="9" fillId="0" borderId="0" xfId="70" applyFont="1" applyAlignment="1">
      <alignment horizontal="left" wrapText="1"/>
      <protection/>
    </xf>
    <xf numFmtId="0" fontId="26" fillId="0" borderId="11" xfId="0" applyFont="1" applyBorder="1" applyAlignment="1">
      <alignment wrapText="1"/>
    </xf>
    <xf numFmtId="1" fontId="9" fillId="0" borderId="11" xfId="69" applyNumberFormat="1" applyFont="1" applyFill="1" applyBorder="1" applyAlignment="1" applyProtection="1">
      <alignment vertical="center" wrapText="1"/>
      <protection locked="0"/>
    </xf>
    <xf numFmtId="1" fontId="9" fillId="0" borderId="11" xfId="69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69" applyFont="1" applyBorder="1" applyAlignment="1" applyProtection="1">
      <alignment horizontal="right"/>
      <protection/>
    </xf>
    <xf numFmtId="1" fontId="9" fillId="0" borderId="0" xfId="69" applyNumberFormat="1" applyFont="1" applyFill="1" applyBorder="1" applyAlignment="1" applyProtection="1">
      <alignment vertical="center" wrapText="1"/>
      <protection locked="0"/>
    </xf>
    <xf numFmtId="0" fontId="9" fillId="0" borderId="0" xfId="69" applyFont="1" applyFill="1" applyBorder="1" applyAlignment="1" applyProtection="1">
      <alignment horizontal="center" vertical="center" wrapText="1"/>
      <protection/>
    </xf>
    <xf numFmtId="1" fontId="9" fillId="0" borderId="0" xfId="69" applyNumberFormat="1" applyFont="1" applyFill="1" applyBorder="1" applyAlignment="1" applyProtection="1">
      <alignment horizontal="left" vertical="center" wrapText="1"/>
      <protection locked="0"/>
    </xf>
    <xf numFmtId="0" fontId="9" fillId="0" borderId="0" xfId="70" applyFont="1" applyFill="1" applyBorder="1" applyProtection="1">
      <alignment/>
      <protection/>
    </xf>
    <xf numFmtId="0" fontId="9" fillId="0" borderId="0" xfId="70" applyFont="1" applyFill="1" applyAlignment="1" applyProtection="1">
      <alignment/>
      <protection locked="0"/>
    </xf>
    <xf numFmtId="0" fontId="9" fillId="0" borderId="0" xfId="70" applyFont="1" applyFill="1" applyProtection="1">
      <alignment/>
      <protection locked="0"/>
    </xf>
    <xf numFmtId="49" fontId="9" fillId="0" borderId="0" xfId="74" applyNumberFormat="1" applyFont="1" applyFill="1" applyBorder="1" applyAlignment="1" applyProtection="1">
      <alignment horizontal="left" vertical="center"/>
      <protection locked="0"/>
    </xf>
    <xf numFmtId="0" fontId="9" fillId="0" borderId="0" xfId="69" applyFont="1" applyFill="1" applyProtection="1">
      <alignment/>
      <protection locked="0"/>
    </xf>
    <xf numFmtId="0" fontId="28" fillId="0" borderId="0" xfId="69" applyFont="1" applyFill="1" applyBorder="1" applyAlignment="1" applyProtection="1">
      <alignment horizontal="center" vertical="center" wrapText="1"/>
      <protection/>
    </xf>
    <xf numFmtId="0" fontId="9" fillId="0" borderId="0" xfId="69" applyFont="1" applyFill="1" applyBorder="1" applyAlignment="1" applyProtection="1">
      <alignment horizontal="left" vertical="center" wrapText="1"/>
      <protection/>
    </xf>
    <xf numFmtId="0" fontId="9" fillId="0" borderId="0" xfId="70" applyFont="1" applyFill="1" applyBorder="1" applyAlignment="1" applyProtection="1">
      <alignment horizontal="left" wrapText="1"/>
      <protection/>
    </xf>
    <xf numFmtId="0" fontId="9" fillId="0" borderId="0" xfId="70" applyFont="1" applyFill="1" applyAlignment="1" applyProtection="1">
      <alignment horizontal="left" wrapText="1"/>
      <protection/>
    </xf>
    <xf numFmtId="0" fontId="9" fillId="0" borderId="0" xfId="70" applyFont="1" applyFill="1" applyAlignment="1">
      <alignment horizontal="left" wrapText="1"/>
      <protection/>
    </xf>
    <xf numFmtId="0" fontId="9" fillId="0" borderId="0" xfId="69" applyFont="1" applyBorder="1" applyAlignment="1" applyProtection="1">
      <alignment horizontal="left" wrapText="1"/>
      <protection/>
    </xf>
    <xf numFmtId="1" fontId="8" fillId="0" borderId="0" xfId="69" applyNumberFormat="1" applyFont="1" applyFill="1" applyBorder="1" applyAlignment="1" applyProtection="1">
      <alignment vertical="center" wrapText="1"/>
      <protection/>
    </xf>
    <xf numFmtId="0" fontId="9" fillId="0" borderId="0" xfId="70" applyFont="1" applyFill="1" applyBorder="1">
      <alignment/>
      <protection/>
    </xf>
    <xf numFmtId="0" fontId="8" fillId="0" borderId="0" xfId="69" applyFont="1" applyFill="1" applyAlignment="1" applyProtection="1">
      <alignment horizontal="centerContinuous"/>
      <protection locked="0"/>
    </xf>
    <xf numFmtId="0" fontId="9" fillId="0" borderId="0" xfId="70" applyFont="1" applyFill="1" applyAlignment="1">
      <alignment/>
      <protection/>
    </xf>
    <xf numFmtId="0" fontId="9" fillId="0" borderId="0" xfId="70" applyFont="1" applyAlignment="1">
      <alignment/>
      <protection/>
    </xf>
    <xf numFmtId="0" fontId="8" fillId="0" borderId="11" xfId="70" applyFont="1" applyBorder="1">
      <alignment/>
      <protection/>
    </xf>
    <xf numFmtId="0" fontId="9" fillId="0" borderId="11" xfId="70" applyFont="1" applyBorder="1" applyAlignment="1">
      <alignment horizontal="left" wrapText="1"/>
      <protection/>
    </xf>
    <xf numFmtId="0" fontId="21" fillId="0" borderId="0" xfId="0" applyFont="1" applyFill="1" applyBorder="1" applyAlignment="1">
      <alignment horizontal="left" vertical="center"/>
    </xf>
    <xf numFmtId="0" fontId="9" fillId="0" borderId="0" xfId="71" applyFont="1" applyFill="1" applyAlignment="1" applyProtection="1">
      <alignment horizontal="left" vertical="top"/>
      <protection locked="0"/>
    </xf>
    <xf numFmtId="0" fontId="9" fillId="0" borderId="0" xfId="71" applyFont="1" applyFill="1" applyAlignment="1" applyProtection="1">
      <alignment horizontal="right" vertical="top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9" fillId="0" borderId="0" xfId="0" applyFont="1" applyAlignment="1" applyProtection="1">
      <alignment horizontal="left"/>
      <protection/>
    </xf>
    <xf numFmtId="0" fontId="29" fillId="0" borderId="0" xfId="0" applyFont="1" applyAlignment="1" applyProtection="1">
      <alignment horizontal="right"/>
      <protection/>
    </xf>
    <xf numFmtId="0" fontId="29" fillId="0" borderId="0" xfId="0" applyFont="1" applyAlignment="1" applyProtection="1">
      <alignment/>
      <protection/>
    </xf>
    <xf numFmtId="2" fontId="29" fillId="0" borderId="0" xfId="0" applyNumberFormat="1" applyFont="1" applyAlignment="1" applyProtection="1">
      <alignment/>
      <protection/>
    </xf>
    <xf numFmtId="0" fontId="9" fillId="0" borderId="0" xfId="69" applyFont="1" applyFill="1" applyBorder="1" applyAlignment="1" applyProtection="1">
      <alignment vertical="center" wrapText="1"/>
      <protection/>
    </xf>
    <xf numFmtId="1" fontId="8" fillId="0" borderId="11" xfId="69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69" applyFont="1" applyFill="1" applyBorder="1" applyAlignment="1" applyProtection="1">
      <alignment horizontal="center" vertical="center" wrapText="1"/>
      <protection/>
    </xf>
    <xf numFmtId="1" fontId="8" fillId="0" borderId="11" xfId="69" applyNumberFormat="1" applyFont="1" applyFill="1" applyBorder="1" applyAlignment="1" applyProtection="1">
      <alignment horizontal="center" vertical="center" wrapText="1"/>
      <protection/>
    </xf>
    <xf numFmtId="0" fontId="8" fillId="0" borderId="12" xfId="69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left" vertical="top" wrapText="1"/>
    </xf>
    <xf numFmtId="1" fontId="9" fillId="0" borderId="11" xfId="0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vertical="top" wrapText="1"/>
    </xf>
    <xf numFmtId="1" fontId="9" fillId="0" borderId="11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right" vertical="top" wrapText="1"/>
    </xf>
    <xf numFmtId="0" fontId="9" fillId="0" borderId="11" xfId="0" applyFont="1" applyFill="1" applyBorder="1" applyAlignment="1">
      <alignment horizontal="right" wrapText="1"/>
    </xf>
    <xf numFmtId="1" fontId="8" fillId="0" borderId="11" xfId="0" applyNumberFormat="1" applyFont="1" applyFill="1" applyBorder="1" applyAlignment="1">
      <alignment vertical="top" wrapText="1"/>
    </xf>
    <xf numFmtId="182" fontId="7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9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>
      <alignment/>
    </xf>
    <xf numFmtId="0" fontId="29" fillId="0" borderId="0" xfId="0" applyFont="1" applyFill="1" applyAlignment="1" applyProtection="1">
      <alignment wrapText="1"/>
      <protection/>
    </xf>
    <xf numFmtId="0" fontId="29" fillId="0" borderId="0" xfId="0" applyFont="1" applyFill="1" applyAlignment="1" applyProtection="1">
      <alignment horizontal="right"/>
      <protection/>
    </xf>
    <xf numFmtId="0" fontId="29" fillId="0" borderId="0" xfId="0" applyFont="1" applyFill="1" applyAlignment="1" applyProtection="1">
      <alignment/>
      <protection/>
    </xf>
    <xf numFmtId="0" fontId="6" fillId="0" borderId="0" xfId="71" applyFont="1" applyFill="1" applyBorder="1" applyAlignment="1" applyProtection="1">
      <alignment horizontal="center" vertical="center" wrapText="1"/>
      <protection locked="0"/>
    </xf>
    <xf numFmtId="0" fontId="6" fillId="0" borderId="0" xfId="71" applyFont="1" applyFill="1" applyAlignment="1" applyProtection="1">
      <alignment horizontal="center" vertical="center" wrapText="1"/>
      <protection locked="0"/>
    </xf>
    <xf numFmtId="0" fontId="6" fillId="0" borderId="0" xfId="71" applyFont="1" applyFill="1" applyBorder="1" applyAlignment="1" applyProtection="1">
      <alignment horizontal="left" vertical="center" wrapText="1"/>
      <protection locked="0"/>
    </xf>
    <xf numFmtId="0" fontId="7" fillId="0" borderId="0" xfId="71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vertical="center" wrapText="1"/>
    </xf>
    <xf numFmtId="0" fontId="6" fillId="0" borderId="0" xfId="73" applyFont="1" applyFill="1" applyAlignment="1" applyProtection="1">
      <alignment horizontal="center"/>
      <protection locked="0"/>
    </xf>
    <xf numFmtId="0" fontId="6" fillId="0" borderId="11" xfId="71" applyFont="1" applyFill="1" applyBorder="1" applyAlignment="1" applyProtection="1">
      <alignment horizontal="center" vertical="center" wrapText="1"/>
      <protection/>
    </xf>
    <xf numFmtId="14" fontId="6" fillId="0" borderId="11" xfId="71" applyNumberFormat="1" applyFont="1" applyFill="1" applyBorder="1" applyAlignment="1" applyProtection="1">
      <alignment horizontal="center" vertical="center" wrapText="1"/>
      <protection/>
    </xf>
    <xf numFmtId="49" fontId="6" fillId="0" borderId="11" xfId="71" applyNumberFormat="1" applyFont="1" applyFill="1" applyBorder="1" applyAlignment="1" applyProtection="1">
      <alignment horizontal="center" vertical="center" wrapText="1"/>
      <protection/>
    </xf>
    <xf numFmtId="0" fontId="6" fillId="0" borderId="11" xfId="71" applyFont="1" applyFill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74" applyFont="1" applyFill="1" applyBorder="1" applyAlignment="1">
      <alignment horizontal="left" vertical="justify" wrapText="1"/>
      <protection/>
    </xf>
    <xf numFmtId="182" fontId="7" fillId="0" borderId="0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 horizontal="left" vertical="top" wrapText="1"/>
    </xf>
    <xf numFmtId="10" fontId="9" fillId="0" borderId="11" xfId="77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73" applyFont="1" applyFill="1" applyBorder="1" applyAlignment="1" applyProtection="1">
      <alignment horizontal="center" vertical="center" wrapText="1"/>
      <protection/>
    </xf>
    <xf numFmtId="0" fontId="3" fillId="0" borderId="0" xfId="73" applyFont="1" applyFill="1" applyBorder="1" applyProtection="1">
      <alignment/>
      <protection locked="0"/>
    </xf>
    <xf numFmtId="0" fontId="3" fillId="0" borderId="0" xfId="73" applyFont="1" applyFill="1" applyBorder="1" applyAlignment="1" applyProtection="1">
      <alignment wrapText="1"/>
      <protection locked="0"/>
    </xf>
    <xf numFmtId="0" fontId="3" fillId="0" borderId="0" xfId="73" applyFont="1" applyFill="1" applyProtection="1">
      <alignment/>
      <protection locked="0"/>
    </xf>
    <xf numFmtId="0" fontId="1" fillId="0" borderId="0" xfId="73" applyFont="1" applyFill="1" applyAlignment="1" applyProtection="1">
      <alignment horizontal="center"/>
      <protection locked="0"/>
    </xf>
    <xf numFmtId="0" fontId="1" fillId="0" borderId="11" xfId="73" applyFont="1" applyFill="1" applyBorder="1" applyAlignment="1" applyProtection="1">
      <alignment horizontal="center" vertical="center" wrapText="1"/>
      <protection/>
    </xf>
    <xf numFmtId="0" fontId="1" fillId="0" borderId="11" xfId="73" applyFont="1" applyFill="1" applyBorder="1" applyAlignment="1" applyProtection="1">
      <alignment vertical="center" wrapText="1"/>
      <protection/>
    </xf>
    <xf numFmtId="3" fontId="1" fillId="0" borderId="11" xfId="73" applyNumberFormat="1" applyFont="1" applyFill="1" applyBorder="1" applyAlignment="1" applyProtection="1">
      <alignment vertical="center"/>
      <protection/>
    </xf>
    <xf numFmtId="0" fontId="3" fillId="0" borderId="11" xfId="73" applyFont="1" applyFill="1" applyBorder="1" applyProtection="1">
      <alignment/>
      <protection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wrapText="1"/>
    </xf>
    <xf numFmtId="3" fontId="6" fillId="0" borderId="0" xfId="0" applyNumberFormat="1" applyFont="1" applyFill="1" applyAlignment="1">
      <alignment wrapText="1"/>
    </xf>
    <xf numFmtId="3" fontId="7" fillId="0" borderId="11" xfId="0" applyNumberFormat="1" applyFont="1" applyFill="1" applyBorder="1" applyAlignment="1">
      <alignment wrapText="1"/>
    </xf>
    <xf numFmtId="3" fontId="6" fillId="0" borderId="1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wrapText="1"/>
    </xf>
    <xf numFmtId="1" fontId="3" fillId="0" borderId="11" xfId="0" applyNumberFormat="1" applyFont="1" applyBorder="1" applyAlignment="1">
      <alignment horizontal="right" vertical="top" wrapText="1"/>
    </xf>
    <xf numFmtId="3" fontId="31" fillId="0" borderId="0" xfId="0" applyNumberFormat="1" applyFont="1" applyFill="1" applyAlignment="1" applyProtection="1">
      <alignment/>
      <protection hidden="1"/>
    </xf>
    <xf numFmtId="0" fontId="31" fillId="0" borderId="0" xfId="0" applyFont="1" applyFill="1" applyAlignment="1" applyProtection="1">
      <alignment/>
      <protection hidden="1"/>
    </xf>
    <xf numFmtId="3" fontId="31" fillId="0" borderId="0" xfId="0" applyNumberFormat="1" applyFont="1" applyFill="1" applyAlignment="1" applyProtection="1">
      <alignment/>
      <protection hidden="1"/>
    </xf>
    <xf numFmtId="0" fontId="31" fillId="0" borderId="0" xfId="0" applyFont="1" applyFill="1" applyAlignment="1" applyProtection="1">
      <alignment/>
      <protection hidden="1"/>
    </xf>
    <xf numFmtId="3" fontId="32" fillId="0" borderId="0" xfId="0" applyNumberFormat="1" applyFont="1" applyFill="1" applyAlignment="1" applyProtection="1">
      <alignment horizontal="center" vertical="center" wrapText="1"/>
      <protection hidden="1"/>
    </xf>
    <xf numFmtId="0" fontId="32" fillId="0" borderId="0" xfId="0" applyFont="1" applyFill="1" applyAlignment="1" applyProtection="1">
      <alignment horizontal="center" vertical="center" wrapText="1"/>
      <protection hidden="1"/>
    </xf>
    <xf numFmtId="3" fontId="32" fillId="0" borderId="0" xfId="0" applyNumberFormat="1" applyFont="1" applyFill="1" applyAlignment="1" applyProtection="1">
      <alignment/>
      <protection hidden="1"/>
    </xf>
    <xf numFmtId="0" fontId="32" fillId="0" borderId="0" xfId="0" applyFont="1" applyFill="1" applyAlignment="1" applyProtection="1">
      <alignment/>
      <protection hidden="1"/>
    </xf>
    <xf numFmtId="3" fontId="8" fillId="0" borderId="11" xfId="0" applyNumberFormat="1" applyFont="1" applyFill="1" applyBorder="1" applyAlignment="1">
      <alignment vertical="top" wrapText="1"/>
    </xf>
    <xf numFmtId="171" fontId="7" fillId="0" borderId="0" xfId="42" applyFont="1" applyFill="1" applyBorder="1" applyAlignment="1">
      <alignment/>
    </xf>
    <xf numFmtId="1" fontId="4" fillId="0" borderId="0" xfId="0" applyNumberFormat="1" applyFont="1" applyAlignment="1">
      <alignment/>
    </xf>
    <xf numFmtId="0" fontId="1" fillId="0" borderId="11" xfId="0" applyFont="1" applyFill="1" applyBorder="1" applyAlignment="1">
      <alignment horizontal="right" vertical="top" wrapText="1"/>
    </xf>
    <xf numFmtId="1" fontId="3" fillId="0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vertical="top" wrapText="1"/>
    </xf>
    <xf numFmtId="1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1" fontId="6" fillId="0" borderId="0" xfId="0" applyNumberFormat="1" applyFont="1" applyFill="1" applyAlignment="1">
      <alignment/>
    </xf>
    <xf numFmtId="0" fontId="27" fillId="0" borderId="0" xfId="69" applyFont="1" applyFill="1" applyBorder="1" applyAlignment="1" applyProtection="1">
      <alignment horizontal="left" wrapText="1"/>
      <protection/>
    </xf>
    <xf numFmtId="0" fontId="9" fillId="0" borderId="0" xfId="70" applyFont="1" applyFill="1" applyBorder="1" applyAlignment="1">
      <alignment horizontal="left" wrapText="1"/>
      <protection/>
    </xf>
    <xf numFmtId="0" fontId="9" fillId="0" borderId="0" xfId="69" applyFont="1" applyFill="1" applyBorder="1" applyAlignment="1" applyProtection="1">
      <alignment horizontal="left" wrapText="1"/>
      <protection/>
    </xf>
    <xf numFmtId="0" fontId="8" fillId="0" borderId="0" xfId="69" applyFont="1" applyFill="1" applyBorder="1" applyAlignment="1" applyProtection="1">
      <alignment horizontal="left" wrapText="1"/>
      <protection/>
    </xf>
    <xf numFmtId="0" fontId="8" fillId="0" borderId="0" xfId="69" applyFont="1" applyFill="1" applyBorder="1" applyAlignment="1" applyProtection="1">
      <alignment horizontal="right"/>
      <protection/>
    </xf>
    <xf numFmtId="0" fontId="9" fillId="0" borderId="0" xfId="69" applyFont="1" applyFill="1" applyBorder="1" applyProtection="1">
      <alignment/>
      <protection locked="0"/>
    </xf>
    <xf numFmtId="0" fontId="8" fillId="0" borderId="0" xfId="70" applyFont="1" applyFill="1" applyProtection="1">
      <alignment/>
      <protection locked="0"/>
    </xf>
    <xf numFmtId="0" fontId="6" fillId="0" borderId="0" xfId="71" applyFont="1" applyFill="1" applyBorder="1" applyAlignment="1" applyProtection="1">
      <alignment vertical="justify"/>
      <protection locked="0"/>
    </xf>
    <xf numFmtId="171" fontId="7" fillId="0" borderId="0" xfId="42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vertical="top" wrapText="1"/>
    </xf>
    <xf numFmtId="0" fontId="29" fillId="0" borderId="0" xfId="0" applyFont="1" applyFill="1" applyAlignment="1" applyProtection="1">
      <alignment horizontal="right" wrapText="1"/>
      <protection/>
    </xf>
    <xf numFmtId="0" fontId="16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0" fontId="9" fillId="0" borderId="11" xfId="77" applyNumberFormat="1" applyFont="1" applyFill="1" applyBorder="1" applyAlignment="1">
      <alignment horizontal="right"/>
    </xf>
    <xf numFmtId="171" fontId="3" fillId="0" borderId="0" xfId="42" applyFont="1" applyFill="1" applyBorder="1" applyAlignment="1">
      <alignment horizontal="right" vertical="center" wrapText="1"/>
    </xf>
    <xf numFmtId="0" fontId="8" fillId="0" borderId="0" xfId="42" applyNumberFormat="1" applyFont="1" applyFill="1" applyAlignment="1">
      <alignment horizontal="center"/>
    </xf>
    <xf numFmtId="0" fontId="9" fillId="0" borderId="0" xfId="42" applyNumberFormat="1" applyFont="1" applyFill="1" applyAlignment="1">
      <alignment horizontal="left"/>
    </xf>
    <xf numFmtId="0" fontId="9" fillId="0" borderId="0" xfId="42" applyNumberFormat="1" applyFont="1" applyFill="1" applyAlignment="1">
      <alignment/>
    </xf>
    <xf numFmtId="0" fontId="8" fillId="0" borderId="11" xfId="42" applyNumberFormat="1" applyFont="1" applyFill="1" applyBorder="1" applyAlignment="1">
      <alignment horizontal="center" vertical="center" wrapText="1"/>
    </xf>
    <xf numFmtId="0" fontId="9" fillId="0" borderId="11" xfId="42" applyNumberFormat="1" applyFont="1" applyFill="1" applyBorder="1" applyAlignment="1">
      <alignment horizontal="left" vertical="top" wrapText="1"/>
    </xf>
    <xf numFmtId="0" fontId="8" fillId="0" borderId="11" xfId="42" applyNumberFormat="1" applyFont="1" applyFill="1" applyBorder="1" applyAlignment="1">
      <alignment horizontal="left" vertical="top" wrapText="1"/>
    </xf>
    <xf numFmtId="0" fontId="8" fillId="0" borderId="11" xfId="42" applyNumberFormat="1" applyFont="1" applyFill="1" applyBorder="1" applyAlignment="1">
      <alignment/>
    </xf>
    <xf numFmtId="0" fontId="8" fillId="0" borderId="0" xfId="42" applyNumberFormat="1" applyFont="1" applyFill="1" applyBorder="1" applyAlignment="1">
      <alignment horizontal="left" vertical="top" wrapText="1"/>
    </xf>
    <xf numFmtId="0" fontId="9" fillId="0" borderId="0" xfId="42" applyNumberFormat="1" applyFont="1" applyFill="1" applyBorder="1" applyAlignment="1">
      <alignment horizontal="left" vertical="top" wrapText="1"/>
    </xf>
    <xf numFmtId="0" fontId="9" fillId="0" borderId="0" xfId="42" applyNumberFormat="1" applyFont="1" applyFill="1" applyBorder="1" applyAlignment="1">
      <alignment/>
    </xf>
    <xf numFmtId="3" fontId="8" fillId="0" borderId="11" xfId="42" applyNumberFormat="1" applyFont="1" applyFill="1" applyBorder="1" applyAlignment="1">
      <alignment vertical="top" wrapText="1"/>
    </xf>
    <xf numFmtId="3" fontId="9" fillId="0" borderId="11" xfId="42" applyNumberFormat="1" applyFont="1" applyFill="1" applyBorder="1" applyAlignment="1">
      <alignment vertical="top" wrapText="1"/>
    </xf>
    <xf numFmtId="3" fontId="9" fillId="0" borderId="11" xfId="42" applyNumberFormat="1" applyFont="1" applyFill="1" applyBorder="1" applyAlignment="1">
      <alignment horizontal="left" vertical="top" wrapText="1"/>
    </xf>
    <xf numFmtId="182" fontId="6" fillId="0" borderId="11" xfId="0" applyNumberFormat="1" applyFont="1" applyFill="1" applyBorder="1" applyAlignment="1">
      <alignment wrapText="1"/>
    </xf>
    <xf numFmtId="1" fontId="30" fillId="0" borderId="11" xfId="0" applyNumberFormat="1" applyFont="1" applyFill="1" applyBorder="1" applyAlignment="1">
      <alignment/>
    </xf>
    <xf numFmtId="3" fontId="33" fillId="0" borderId="11" xfId="0" applyNumberFormat="1" applyFont="1" applyFill="1" applyBorder="1" applyAlignment="1" applyProtection="1">
      <alignment wrapText="1"/>
      <protection locked="0"/>
    </xf>
    <xf numFmtId="182" fontId="7" fillId="0" borderId="14" xfId="0" applyNumberFormat="1" applyFont="1" applyFill="1" applyBorder="1" applyAlignment="1">
      <alignment wrapText="1"/>
    </xf>
    <xf numFmtId="0" fontId="1" fillId="0" borderId="0" xfId="72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>
      <alignment horizontal="left" vertical="center" wrapText="1"/>
    </xf>
    <xf numFmtId="0" fontId="1" fillId="0" borderId="0" xfId="71" applyFont="1" applyFill="1" applyBorder="1" applyAlignment="1" applyProtection="1">
      <alignment vertical="top"/>
      <protection locked="0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182" fontId="7" fillId="0" borderId="17" xfId="0" applyNumberFormat="1" applyFont="1" applyFill="1" applyBorder="1" applyAlignment="1">
      <alignment wrapText="1"/>
    </xf>
    <xf numFmtId="203" fontId="3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0" fontId="3" fillId="0" borderId="0" xfId="71" applyFont="1" applyFill="1" applyAlignment="1" applyProtection="1">
      <alignment vertical="top"/>
      <protection locked="0"/>
    </xf>
    <xf numFmtId="0" fontId="3" fillId="0" borderId="0" xfId="71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182" fontId="7" fillId="0" borderId="18" xfId="0" applyNumberFormat="1" applyFont="1" applyFill="1" applyBorder="1" applyAlignment="1">
      <alignment wrapText="1"/>
    </xf>
    <xf numFmtId="0" fontId="30" fillId="0" borderId="0" xfId="0" applyFont="1" applyFill="1" applyBorder="1" applyAlignment="1">
      <alignment/>
    </xf>
    <xf numFmtId="0" fontId="22" fillId="0" borderId="0" xfId="0" applyFont="1" applyFill="1" applyAlignment="1">
      <alignment vertical="center" wrapText="1"/>
    </xf>
    <xf numFmtId="0" fontId="7" fillId="0" borderId="0" xfId="71" applyFont="1" applyFill="1" applyAlignment="1" applyProtection="1">
      <alignment horizontal="left" vertical="center" wrapText="1"/>
      <protection locked="0"/>
    </xf>
    <xf numFmtId="0" fontId="6" fillId="0" borderId="0" xfId="71" applyFont="1" applyFill="1" applyBorder="1" applyAlignment="1" applyProtection="1">
      <alignment horizontal="left" vertical="center" wrapText="1"/>
      <protection locked="0"/>
    </xf>
    <xf numFmtId="0" fontId="6" fillId="0" borderId="10" xfId="72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73" applyFont="1" applyFill="1" applyBorder="1" applyAlignment="1" applyProtection="1">
      <alignment horizontal="left"/>
      <protection locked="0"/>
    </xf>
    <xf numFmtId="0" fontId="29" fillId="0" borderId="0" xfId="0" applyFont="1" applyFill="1" applyAlignment="1" applyProtection="1">
      <alignment horizontal="left" wrapText="1"/>
      <protection/>
    </xf>
    <xf numFmtId="0" fontId="12" fillId="0" borderId="0" xfId="0" applyFont="1" applyFill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0" xfId="72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74" applyFont="1" applyFill="1" applyAlignment="1">
      <alignment horizontal="center" vertical="justify" wrapText="1"/>
      <protection/>
    </xf>
    <xf numFmtId="0" fontId="1" fillId="0" borderId="13" xfId="74" applyFont="1" applyFill="1" applyBorder="1" applyAlignment="1">
      <alignment horizontal="center" vertical="center" wrapText="1"/>
      <protection/>
    </xf>
    <xf numFmtId="0" fontId="1" fillId="0" borderId="22" xfId="74" applyFont="1" applyFill="1" applyBorder="1" applyAlignment="1">
      <alignment horizontal="center" vertical="center" wrapText="1"/>
      <protection/>
    </xf>
    <xf numFmtId="0" fontId="1" fillId="0" borderId="23" xfId="74" applyFont="1" applyFill="1" applyBorder="1" applyAlignment="1">
      <alignment horizontal="center" vertical="center" wrapText="1"/>
      <protection/>
    </xf>
    <xf numFmtId="0" fontId="1" fillId="0" borderId="24" xfId="74" applyFont="1" applyFill="1" applyBorder="1" applyAlignment="1">
      <alignment horizontal="center" vertical="center" wrapText="1"/>
      <protection/>
    </xf>
    <xf numFmtId="0" fontId="1" fillId="0" borderId="12" xfId="74" applyFont="1" applyFill="1" applyBorder="1" applyAlignment="1">
      <alignment horizontal="center" vertical="center" wrapText="1"/>
      <protection/>
    </xf>
    <xf numFmtId="0" fontId="1" fillId="0" borderId="23" xfId="74" applyFont="1" applyFill="1" applyBorder="1" applyAlignment="1">
      <alignment horizontal="center" vertical="justify" wrapText="1"/>
      <protection/>
    </xf>
    <xf numFmtId="0" fontId="1" fillId="0" borderId="12" xfId="74" applyFont="1" applyFill="1" applyBorder="1" applyAlignment="1">
      <alignment horizontal="center" vertical="justify" wrapText="1"/>
      <protection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" fillId="0" borderId="0" xfId="71" applyFont="1" applyFill="1" applyBorder="1" applyAlignment="1" applyProtection="1">
      <alignment horizontal="center" vertical="justify"/>
      <protection locked="0"/>
    </xf>
    <xf numFmtId="0" fontId="25" fillId="0" borderId="0" xfId="70" applyFont="1" applyAlignment="1">
      <alignment/>
      <protection/>
    </xf>
    <xf numFmtId="0" fontId="8" fillId="0" borderId="0" xfId="71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Alignment="1">
      <alignment/>
    </xf>
    <xf numFmtId="0" fontId="8" fillId="0" borderId="0" xfId="69" applyFont="1" applyBorder="1" applyAlignment="1" applyProtection="1">
      <alignment vertical="justify" wrapText="1"/>
      <protection locked="0"/>
    </xf>
    <xf numFmtId="0" fontId="9" fillId="0" borderId="0" xfId="0" applyFont="1" applyAlignment="1">
      <alignment vertical="justify" wrapText="1"/>
    </xf>
    <xf numFmtId="0" fontId="8" fillId="0" borderId="23" xfId="69" applyFont="1" applyBorder="1" applyAlignment="1" applyProtection="1">
      <alignment horizontal="center" vertical="center" wrapText="1"/>
      <protection/>
    </xf>
    <xf numFmtId="0" fontId="8" fillId="0" borderId="12" xfId="69" applyFont="1" applyBorder="1" applyAlignment="1" applyProtection="1">
      <alignment horizontal="center" vertical="center" wrapText="1"/>
      <protection/>
    </xf>
    <xf numFmtId="0" fontId="9" fillId="0" borderId="0" xfId="71" applyFont="1" applyAlignment="1" applyProtection="1">
      <alignment vertical="top"/>
      <protection locked="0"/>
    </xf>
    <xf numFmtId="0" fontId="8" fillId="0" borderId="0" xfId="69" applyFont="1" applyAlignment="1" applyProtection="1">
      <alignment horizontal="center" vertical="center" wrapText="1"/>
      <protection locked="0"/>
    </xf>
    <xf numFmtId="0" fontId="8" fillId="0" borderId="11" xfId="69" applyFont="1" applyBorder="1" applyAlignment="1" applyProtection="1">
      <alignment horizontal="center" vertical="center" wrapText="1"/>
      <protection/>
    </xf>
    <xf numFmtId="0" fontId="9" fillId="0" borderId="0" xfId="69" applyFont="1" applyBorder="1" applyAlignment="1" applyProtection="1">
      <alignment horizontal="center" vertical="justify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42" applyNumberFormat="1" applyFont="1" applyFill="1" applyBorder="1" applyAlignment="1">
      <alignment horizontal="center" vertical="center" wrapText="1"/>
    </xf>
    <xf numFmtId="0" fontId="8" fillId="0" borderId="24" xfId="42" applyNumberFormat="1" applyFont="1" applyFill="1" applyBorder="1" applyAlignment="1">
      <alignment horizontal="center" vertical="center" wrapText="1"/>
    </xf>
    <xf numFmtId="0" fontId="8" fillId="0" borderId="12" xfId="4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1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1" fillId="0" borderId="11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3" fontId="51" fillId="0" borderId="11" xfId="42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13" xfId="0" applyFont="1" applyFill="1" applyBorder="1" applyAlignment="1">
      <alignment/>
    </xf>
    <xf numFmtId="1" fontId="51" fillId="0" borderId="11" xfId="0" applyNumberFormat="1" applyFont="1" applyFill="1" applyBorder="1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2" xfId="48"/>
    <cellStyle name="Comma 3" xfId="49"/>
    <cellStyle name="Comma 4" xfId="50"/>
    <cellStyle name="Comma 5" xfId="51"/>
    <cellStyle name="Comma 6" xfId="52"/>
    <cellStyle name="Comma 7" xfId="53"/>
    <cellStyle name="Comma 8" xfId="54"/>
    <cellStyle name="Comma 9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_El.7.2" xfId="69"/>
    <cellStyle name="Normal_Spravki_kod" xfId="70"/>
    <cellStyle name="Normal_Баланс" xfId="71"/>
    <cellStyle name="Normal_Отч.парич.поток" xfId="72"/>
    <cellStyle name="Normal_Отч.прих-разх" xfId="73"/>
    <cellStyle name="Normal_Отч.собств.кап." xfId="74"/>
    <cellStyle name="Note" xfId="75"/>
    <cellStyle name="Output" xfId="76"/>
    <cellStyle name="Percent" xfId="77"/>
    <cellStyle name="Percent 10" xfId="78"/>
    <cellStyle name="Percent 11" xfId="79"/>
    <cellStyle name="Percent 2" xfId="80"/>
    <cellStyle name="Percent 3" xfId="81"/>
    <cellStyle name="Percent 4" xfId="82"/>
    <cellStyle name="Percent 5" xfId="83"/>
    <cellStyle name="Percent 6" xfId="84"/>
    <cellStyle name="Percent 7" xfId="85"/>
    <cellStyle name="Percent 8" xfId="86"/>
    <cellStyle name="Percent 9" xfId="87"/>
    <cellStyle name="Title" xfId="88"/>
    <cellStyle name="Total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RMS\OLD\UD\2010\q2%202010\DF%20Evropa%20Q2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 1-КИС-БАЛАНС"/>
      <sheetName val="справка № 2-КИС-ОД"/>
      <sheetName val="справка № 3-КИС-ОПП"/>
      <sheetName val="справка № 4-КИС-ОСК"/>
      <sheetName val="справка № 5-КИС"/>
      <sheetName val="справка № 6-КИС"/>
      <sheetName val="справка №7-КИС"/>
      <sheetName val="справка №8-КИ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zoomScalePageLayoutView="0" workbookViewId="0" topLeftCell="A1">
      <selection activeCell="D52" sqref="D52"/>
    </sheetView>
  </sheetViews>
  <sheetFormatPr defaultColWidth="9.140625" defaultRowHeight="12.75"/>
  <cols>
    <col min="1" max="1" width="42.28125" style="172" customWidth="1"/>
    <col min="2" max="2" width="11.421875" style="172" customWidth="1"/>
    <col min="3" max="3" width="10.57421875" style="172" customWidth="1"/>
    <col min="4" max="4" width="51.421875" style="172" customWidth="1"/>
    <col min="5" max="5" width="12.57421875" style="172" customWidth="1"/>
    <col min="6" max="6" width="12.421875" style="172" customWidth="1"/>
    <col min="7" max="16384" width="9.140625" style="172" customWidth="1"/>
  </cols>
  <sheetData>
    <row r="1" spans="5:6" ht="12">
      <c r="E1" s="316" t="s">
        <v>272</v>
      </c>
      <c r="F1" s="316"/>
    </row>
    <row r="2" spans="1:6" ht="12" customHeight="1">
      <c r="A2" s="176"/>
      <c r="B2" s="177"/>
      <c r="C2" s="318" t="s">
        <v>0</v>
      </c>
      <c r="D2" s="318"/>
      <c r="E2" s="179"/>
      <c r="F2" s="179"/>
    </row>
    <row r="3" spans="1:6" ht="15" customHeight="1">
      <c r="A3" s="178" t="s">
        <v>317</v>
      </c>
      <c r="B3" s="180"/>
      <c r="C3" s="176" t="s">
        <v>326</v>
      </c>
      <c r="D3" s="176"/>
      <c r="E3" s="317" t="s">
        <v>357</v>
      </c>
      <c r="F3" s="317"/>
    </row>
    <row r="4" spans="1:6" ht="12.75" customHeight="1">
      <c r="A4" s="178" t="s">
        <v>1</v>
      </c>
      <c r="B4" s="319" t="s">
        <v>375</v>
      </c>
      <c r="C4" s="319"/>
      <c r="D4" s="319"/>
      <c r="E4" s="179"/>
      <c r="F4" s="181" t="s">
        <v>83</v>
      </c>
    </row>
    <row r="5" spans="1:6" ht="50.25" customHeight="1">
      <c r="A5" s="182" t="s">
        <v>2</v>
      </c>
      <c r="B5" s="183" t="s">
        <v>3</v>
      </c>
      <c r="C5" s="183" t="s">
        <v>4</v>
      </c>
      <c r="D5" s="184" t="s">
        <v>8</v>
      </c>
      <c r="E5" s="183" t="s">
        <v>5</v>
      </c>
      <c r="F5" s="183" t="s">
        <v>6</v>
      </c>
    </row>
    <row r="6" spans="1:6" ht="12">
      <c r="A6" s="182" t="s">
        <v>7</v>
      </c>
      <c r="B6" s="182">
        <v>1</v>
      </c>
      <c r="C6" s="182">
        <v>2</v>
      </c>
      <c r="D6" s="184" t="s">
        <v>7</v>
      </c>
      <c r="E6" s="182">
        <v>1</v>
      </c>
      <c r="F6" s="182">
        <v>2</v>
      </c>
    </row>
    <row r="7" spans="1:6" ht="12">
      <c r="A7" s="185" t="s">
        <v>9</v>
      </c>
      <c r="B7" s="167"/>
      <c r="C7" s="167"/>
      <c r="D7" s="186" t="s">
        <v>29</v>
      </c>
      <c r="E7" s="187"/>
      <c r="F7" s="187"/>
    </row>
    <row r="8" spans="1:30" ht="12.75">
      <c r="A8" s="188" t="s">
        <v>30</v>
      </c>
      <c r="B8" s="167"/>
      <c r="C8" s="167"/>
      <c r="D8" s="188" t="s">
        <v>31</v>
      </c>
      <c r="E8" s="293">
        <v>15963515.34</v>
      </c>
      <c r="F8" s="293">
        <v>15963515.34</v>
      </c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</row>
    <row r="9" spans="1:30" ht="12">
      <c r="A9" s="190" t="s">
        <v>266</v>
      </c>
      <c r="B9" s="167"/>
      <c r="C9" s="167"/>
      <c r="D9" s="188" t="s">
        <v>32</v>
      </c>
      <c r="E9" s="167"/>
      <c r="F9" s="167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</row>
    <row r="10" spans="1:30" ht="24">
      <c r="A10" s="190" t="s">
        <v>168</v>
      </c>
      <c r="B10" s="167"/>
      <c r="C10" s="167"/>
      <c r="D10" s="190" t="s">
        <v>265</v>
      </c>
      <c r="E10" s="167">
        <v>-88569.1</v>
      </c>
      <c r="F10" s="167">
        <v>-88569.1</v>
      </c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</row>
    <row r="11" spans="1:30" ht="20.25" customHeight="1">
      <c r="A11" s="190" t="s">
        <v>185</v>
      </c>
      <c r="B11" s="167"/>
      <c r="C11" s="167"/>
      <c r="D11" s="190" t="s">
        <v>33</v>
      </c>
      <c r="E11" s="167">
        <v>-4825454.18</v>
      </c>
      <c r="F11" s="167">
        <v>-4964093.72</v>
      </c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</row>
    <row r="12" spans="1:30" ht="12">
      <c r="A12" s="190" t="s">
        <v>257</v>
      </c>
      <c r="B12" s="167"/>
      <c r="C12" s="167"/>
      <c r="D12" s="190" t="s">
        <v>208</v>
      </c>
      <c r="E12" s="167"/>
      <c r="F12" s="167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</row>
    <row r="13" spans="1:30" ht="12">
      <c r="A13" s="191" t="s">
        <v>13</v>
      </c>
      <c r="B13" s="167">
        <v>0</v>
      </c>
      <c r="C13" s="167">
        <v>0</v>
      </c>
      <c r="D13" s="191" t="s">
        <v>28</v>
      </c>
      <c r="E13" s="291">
        <v>-4914023.279999999</v>
      </c>
      <c r="F13" s="291">
        <v>-5052662.819999999</v>
      </c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</row>
    <row r="14" spans="1:30" ht="12">
      <c r="A14" s="188" t="s">
        <v>318</v>
      </c>
      <c r="B14" s="167"/>
      <c r="C14" s="167"/>
      <c r="D14" s="188" t="s">
        <v>34</v>
      </c>
      <c r="E14" s="167"/>
      <c r="F14" s="167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</row>
    <row r="15" spans="1:30" ht="12">
      <c r="A15" s="191" t="s">
        <v>40</v>
      </c>
      <c r="B15" s="167">
        <v>0</v>
      </c>
      <c r="C15" s="167">
        <v>0</v>
      </c>
      <c r="D15" s="190" t="s">
        <v>35</v>
      </c>
      <c r="E15" s="167">
        <v>-3133369.45</v>
      </c>
      <c r="F15" s="167">
        <v>-2255336.05</v>
      </c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</row>
    <row r="16" spans="1:30" ht="12">
      <c r="A16" s="186" t="s">
        <v>42</v>
      </c>
      <c r="B16" s="167"/>
      <c r="C16" s="167"/>
      <c r="D16" s="190" t="s">
        <v>36</v>
      </c>
      <c r="E16" s="167">
        <v>1963909.74</v>
      </c>
      <c r="F16" s="167">
        <v>1963909.74</v>
      </c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</row>
    <row r="17" spans="1:30" ht="12">
      <c r="A17" s="186" t="s">
        <v>44</v>
      </c>
      <c r="B17" s="167"/>
      <c r="C17" s="167"/>
      <c r="D17" s="190" t="s">
        <v>37</v>
      </c>
      <c r="E17" s="167">
        <v>-5097279.19</v>
      </c>
      <c r="F17" s="167">
        <v>-4219245.79</v>
      </c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</row>
    <row r="18" spans="1:30" ht="12">
      <c r="A18" s="187" t="s">
        <v>10</v>
      </c>
      <c r="B18" s="167"/>
      <c r="C18" s="167"/>
      <c r="D18" s="187" t="s">
        <v>38</v>
      </c>
      <c r="E18" s="167">
        <v>-14515.92</v>
      </c>
      <c r="F18" s="167">
        <v>-878033.4</v>
      </c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</row>
    <row r="19" spans="1:30" ht="12">
      <c r="A19" s="187" t="s">
        <v>11</v>
      </c>
      <c r="B19" s="167">
        <v>50050.31</v>
      </c>
      <c r="C19" s="167">
        <v>80305.18000000001</v>
      </c>
      <c r="D19" s="191" t="s">
        <v>39</v>
      </c>
      <c r="E19" s="291">
        <v>-3147885.37</v>
      </c>
      <c r="F19" s="291">
        <v>-3133369.4499999997</v>
      </c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</row>
    <row r="20" spans="1:30" ht="12">
      <c r="A20" s="187" t="s">
        <v>319</v>
      </c>
      <c r="B20" s="167">
        <v>3117105.71</v>
      </c>
      <c r="C20" s="167">
        <v>3195943.38</v>
      </c>
      <c r="D20" s="192" t="s">
        <v>41</v>
      </c>
      <c r="E20" s="291">
        <v>7901606.69</v>
      </c>
      <c r="F20" s="291">
        <v>7777483.07</v>
      </c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</row>
    <row r="21" spans="1:30" ht="12">
      <c r="A21" s="187" t="s">
        <v>256</v>
      </c>
      <c r="B21" s="167"/>
      <c r="C21" s="167"/>
      <c r="D21" s="193"/>
      <c r="E21" s="167"/>
      <c r="F21" s="167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</row>
    <row r="22" spans="1:30" ht="12">
      <c r="A22" s="192" t="s">
        <v>13</v>
      </c>
      <c r="B22" s="291">
        <v>3167156.02</v>
      </c>
      <c r="C22" s="291">
        <v>3276248.56</v>
      </c>
      <c r="D22" s="187"/>
      <c r="E22" s="167"/>
      <c r="F22" s="167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</row>
    <row r="23" spans="1:30" ht="12">
      <c r="A23" s="186" t="s">
        <v>210</v>
      </c>
      <c r="B23" s="167"/>
      <c r="C23" s="167"/>
      <c r="D23" s="186" t="s">
        <v>43</v>
      </c>
      <c r="E23" s="167"/>
      <c r="F23" s="167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</row>
    <row r="24" spans="1:30" ht="12">
      <c r="A24" s="187" t="s">
        <v>266</v>
      </c>
      <c r="B24" s="167">
        <v>3995554.66</v>
      </c>
      <c r="C24" s="167">
        <v>3808812.79</v>
      </c>
      <c r="D24" s="194" t="s">
        <v>267</v>
      </c>
      <c r="E24" s="167"/>
      <c r="F24" s="167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</row>
    <row r="25" spans="1:30" ht="12">
      <c r="A25" s="187" t="s">
        <v>168</v>
      </c>
      <c r="B25" s="167">
        <v>3995554.66</v>
      </c>
      <c r="C25" s="167">
        <v>3808812.79</v>
      </c>
      <c r="D25" s="190" t="s">
        <v>251</v>
      </c>
      <c r="E25" s="167">
        <v>40428.2</v>
      </c>
      <c r="F25" s="167">
        <v>19757.239999999998</v>
      </c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</row>
    <row r="26" spans="1:6" ht="12">
      <c r="A26" s="187" t="s">
        <v>204</v>
      </c>
      <c r="B26" s="167"/>
      <c r="C26" s="167"/>
      <c r="D26" s="190" t="s">
        <v>320</v>
      </c>
      <c r="E26" s="167">
        <v>535.69</v>
      </c>
      <c r="F26" s="167">
        <v>543.19</v>
      </c>
    </row>
    <row r="27" spans="1:6" ht="12">
      <c r="A27" s="187" t="s">
        <v>185</v>
      </c>
      <c r="B27" s="167">
        <v>0</v>
      </c>
      <c r="C27" s="167">
        <v>0</v>
      </c>
      <c r="D27" s="190" t="s">
        <v>170</v>
      </c>
      <c r="E27" s="167">
        <v>39892.51</v>
      </c>
      <c r="F27" s="167">
        <v>19214.05</v>
      </c>
    </row>
    <row r="28" spans="1:6" ht="12">
      <c r="A28" s="187" t="s">
        <v>12</v>
      </c>
      <c r="B28" s="167"/>
      <c r="C28" s="167"/>
      <c r="D28" s="172" t="s">
        <v>202</v>
      </c>
      <c r="E28" s="167"/>
      <c r="F28" s="167"/>
    </row>
    <row r="29" spans="1:6" ht="12">
      <c r="A29" s="187" t="s">
        <v>258</v>
      </c>
      <c r="B29" s="167"/>
      <c r="C29" s="167"/>
      <c r="D29" s="194" t="s">
        <v>235</v>
      </c>
      <c r="E29" s="167">
        <v>0</v>
      </c>
      <c r="F29" s="167"/>
    </row>
    <row r="30" spans="1:6" ht="12">
      <c r="A30" s="187" t="s">
        <v>259</v>
      </c>
      <c r="B30" s="292">
        <v>574973.55</v>
      </c>
      <c r="C30" s="292">
        <v>553856.04</v>
      </c>
      <c r="D30" s="172" t="s">
        <v>268</v>
      </c>
      <c r="E30" s="167"/>
      <c r="F30" s="167"/>
    </row>
    <row r="31" spans="1:6" ht="12">
      <c r="A31" s="187" t="s">
        <v>260</v>
      </c>
      <c r="B31" s="167"/>
      <c r="C31" s="167"/>
      <c r="D31" s="194" t="s">
        <v>187</v>
      </c>
      <c r="E31" s="167"/>
      <c r="F31" s="167"/>
    </row>
    <row r="32" spans="1:6" ht="12">
      <c r="A32" s="187" t="s">
        <v>261</v>
      </c>
      <c r="B32" s="167"/>
      <c r="C32" s="167"/>
      <c r="D32" s="194" t="s">
        <v>188</v>
      </c>
      <c r="E32" s="167"/>
      <c r="F32" s="167"/>
    </row>
    <row r="33" spans="1:6" ht="12">
      <c r="A33" s="187" t="s">
        <v>262</v>
      </c>
      <c r="B33" s="167">
        <v>0</v>
      </c>
      <c r="C33" s="167">
        <v>0</v>
      </c>
      <c r="D33" s="194" t="s">
        <v>269</v>
      </c>
      <c r="E33" s="167">
        <v>0</v>
      </c>
      <c r="F33" s="167"/>
    </row>
    <row r="34" spans="1:6" ht="12">
      <c r="A34" s="192" t="s">
        <v>14</v>
      </c>
      <c r="B34" s="291">
        <v>4570528.21</v>
      </c>
      <c r="C34" s="291">
        <v>4362668.83</v>
      </c>
      <c r="D34" s="187" t="s">
        <v>270</v>
      </c>
      <c r="E34" s="167"/>
      <c r="F34" s="167"/>
    </row>
    <row r="35" spans="1:6" ht="15" customHeight="1">
      <c r="A35" s="186" t="s">
        <v>207</v>
      </c>
      <c r="B35" s="167"/>
      <c r="C35" s="167"/>
      <c r="D35" s="194" t="s">
        <v>271</v>
      </c>
      <c r="E35" s="167">
        <v>0</v>
      </c>
      <c r="F35" s="167"/>
    </row>
    <row r="36" spans="1:6" ht="13.5" customHeight="1">
      <c r="A36" s="190" t="s">
        <v>263</v>
      </c>
      <c r="B36" s="167">
        <v>53501.63</v>
      </c>
      <c r="C36" s="167">
        <v>7398.9</v>
      </c>
      <c r="D36" s="194" t="s">
        <v>209</v>
      </c>
      <c r="E36" s="167">
        <v>0</v>
      </c>
      <c r="F36" s="167"/>
    </row>
    <row r="37" spans="1:6" ht="12">
      <c r="A37" s="190" t="s">
        <v>169</v>
      </c>
      <c r="B37" s="167">
        <v>150849.03</v>
      </c>
      <c r="C37" s="167">
        <v>150924.02</v>
      </c>
      <c r="D37" s="192" t="s">
        <v>13</v>
      </c>
      <c r="E37" s="291">
        <v>40428.2</v>
      </c>
      <c r="F37" s="291">
        <v>19757.239999999998</v>
      </c>
    </row>
    <row r="38" spans="1:6" ht="12">
      <c r="A38" s="190" t="s">
        <v>264</v>
      </c>
      <c r="B38" s="167"/>
      <c r="C38" s="167"/>
      <c r="D38" s="192" t="s">
        <v>46</v>
      </c>
      <c r="E38" s="291">
        <v>40428.2</v>
      </c>
      <c r="F38" s="291">
        <v>19757.239999999998</v>
      </c>
    </row>
    <row r="39" spans="1:6" ht="12">
      <c r="A39" s="190" t="s">
        <v>186</v>
      </c>
      <c r="B39" s="167">
        <v>0</v>
      </c>
      <c r="C39" s="167"/>
      <c r="D39" s="187"/>
      <c r="E39" s="167"/>
      <c r="F39" s="167"/>
    </row>
    <row r="40" spans="1:6" ht="12">
      <c r="A40" s="191" t="s">
        <v>15</v>
      </c>
      <c r="B40" s="291">
        <v>204350.66</v>
      </c>
      <c r="C40" s="291">
        <v>158322.91999999998</v>
      </c>
      <c r="D40" s="187"/>
      <c r="E40" s="167"/>
      <c r="F40" s="167"/>
    </row>
    <row r="41" spans="1:6" ht="12">
      <c r="A41" s="188" t="s">
        <v>45</v>
      </c>
      <c r="B41" s="291">
        <v>0</v>
      </c>
      <c r="C41" s="291"/>
      <c r="D41" s="187"/>
      <c r="E41" s="167"/>
      <c r="F41" s="167"/>
    </row>
    <row r="42" spans="1:6" ht="12">
      <c r="A42" s="191" t="s">
        <v>46</v>
      </c>
      <c r="B42" s="291">
        <v>7942034.890000001</v>
      </c>
      <c r="C42" s="291">
        <v>7797240.3100000005</v>
      </c>
      <c r="D42" s="187"/>
      <c r="E42" s="167"/>
      <c r="F42" s="167"/>
    </row>
    <row r="43" spans="2:6" ht="12.75" customHeight="1">
      <c r="B43" s="291"/>
      <c r="C43" s="291"/>
      <c r="D43" s="186"/>
      <c r="E43" s="291"/>
      <c r="F43" s="291"/>
    </row>
    <row r="44" spans="1:6" ht="12">
      <c r="A44" s="191" t="s">
        <v>48</v>
      </c>
      <c r="B44" s="291">
        <v>7942034.890000001</v>
      </c>
      <c r="C44" s="291">
        <v>7797240.3100000005</v>
      </c>
      <c r="D44" s="191" t="s">
        <v>47</v>
      </c>
      <c r="E44" s="291">
        <v>7942034.890000001</v>
      </c>
      <c r="F44" s="291">
        <v>7797240.3100000005</v>
      </c>
    </row>
    <row r="45" spans="2:7" ht="12">
      <c r="B45" s="195"/>
      <c r="C45" s="195"/>
      <c r="D45" s="195"/>
      <c r="E45" s="241"/>
      <c r="F45" s="195"/>
      <c r="G45" s="195"/>
    </row>
    <row r="46" spans="1:7" ht="15" customHeight="1">
      <c r="A46" s="170" t="s">
        <v>376</v>
      </c>
      <c r="B46" s="171" t="s">
        <v>323</v>
      </c>
      <c r="D46" s="173" t="s">
        <v>324</v>
      </c>
      <c r="E46" s="173"/>
      <c r="F46" s="189"/>
      <c r="G46" s="195"/>
    </row>
    <row r="47" spans="1:7" ht="15">
      <c r="A47" s="32"/>
      <c r="C47" s="174" t="s">
        <v>370</v>
      </c>
      <c r="D47" s="175" t="s">
        <v>325</v>
      </c>
      <c r="F47" s="174"/>
      <c r="G47" s="195"/>
    </row>
    <row r="48" spans="2:7" ht="12">
      <c r="B48" s="195"/>
      <c r="C48" s="195"/>
      <c r="D48" s="195"/>
      <c r="E48" s="195"/>
      <c r="F48" s="195"/>
      <c r="G48" s="195"/>
    </row>
    <row r="49" spans="3:6" ht="12">
      <c r="C49" s="195"/>
      <c r="D49" s="195"/>
      <c r="E49" s="262"/>
      <c r="F49" s="196"/>
    </row>
    <row r="50" spans="1:7" ht="12">
      <c r="A50" s="195"/>
      <c r="B50" s="195"/>
      <c r="C50" s="195"/>
      <c r="D50" s="195"/>
      <c r="E50" s="195"/>
      <c r="F50" s="195"/>
      <c r="G50" s="195"/>
    </row>
    <row r="51" ht="12">
      <c r="G51" s="195"/>
    </row>
    <row r="52" spans="1:7" ht="15">
      <c r="A52" s="195"/>
      <c r="B52" s="195"/>
      <c r="D52" s="175"/>
      <c r="E52" s="195"/>
      <c r="F52" s="195"/>
      <c r="G52" s="195"/>
    </row>
    <row r="53" spans="1:7" ht="12">
      <c r="A53" s="195"/>
      <c r="B53" s="195"/>
      <c r="C53" s="195"/>
      <c r="D53" s="195"/>
      <c r="E53" s="195"/>
      <c r="F53" s="195"/>
      <c r="G53" s="195"/>
    </row>
    <row r="54" spans="1:7" ht="12">
      <c r="A54" s="195"/>
      <c r="B54" s="195"/>
      <c r="C54" s="195"/>
      <c r="D54" s="195"/>
      <c r="E54" s="195"/>
      <c r="F54" s="195"/>
      <c r="G54" s="195"/>
    </row>
    <row r="55" spans="1:7" ht="12">
      <c r="A55" s="195"/>
      <c r="B55" s="195"/>
      <c r="C55" s="195"/>
      <c r="D55" s="195"/>
      <c r="E55" s="195"/>
      <c r="F55" s="195"/>
      <c r="G55" s="195"/>
    </row>
    <row r="56" spans="1:7" ht="12">
      <c r="A56" s="195"/>
      <c r="B56" s="195"/>
      <c r="C56" s="195"/>
      <c r="D56" s="195"/>
      <c r="E56" s="195"/>
      <c r="F56" s="195"/>
      <c r="G56" s="195"/>
    </row>
    <row r="57" spans="1:7" ht="12">
      <c r="A57" s="195"/>
      <c r="B57" s="195"/>
      <c r="C57" s="195"/>
      <c r="D57" s="195"/>
      <c r="E57" s="195"/>
      <c r="F57" s="195"/>
      <c r="G57" s="195"/>
    </row>
    <row r="58" spans="1:7" ht="12">
      <c r="A58" s="195"/>
      <c r="B58" s="195"/>
      <c r="C58" s="195"/>
      <c r="D58" s="195"/>
      <c r="E58" s="195"/>
      <c r="F58" s="195"/>
      <c r="G58" s="195"/>
    </row>
    <row r="59" spans="1:7" ht="12">
      <c r="A59" s="195"/>
      <c r="B59" s="195"/>
      <c r="C59" s="195"/>
      <c r="D59" s="196"/>
      <c r="E59" s="195"/>
      <c r="F59" s="195"/>
      <c r="G59" s="195"/>
    </row>
    <row r="60" spans="1:7" s="189" customFormat="1" ht="12">
      <c r="A60" s="196"/>
      <c r="B60" s="196"/>
      <c r="C60" s="196"/>
      <c r="D60" s="196"/>
      <c r="E60" s="196"/>
      <c r="F60" s="196"/>
      <c r="G60" s="196"/>
    </row>
    <row r="61" spans="1:7" s="189" customFormat="1" ht="12">
      <c r="A61" s="196"/>
      <c r="B61" s="196"/>
      <c r="C61" s="196"/>
      <c r="D61" s="197"/>
      <c r="E61" s="196"/>
      <c r="F61" s="196"/>
      <c r="G61" s="196"/>
    </row>
    <row r="62" s="189" customFormat="1" ht="12"/>
    <row r="63" s="189" customFormat="1" ht="12"/>
    <row r="64" s="189" customFormat="1" ht="12"/>
    <row r="65" s="189" customFormat="1" ht="12"/>
    <row r="66" s="189" customFormat="1" ht="12"/>
    <row r="67" s="189" customFormat="1" ht="12"/>
    <row r="68" s="189" customFormat="1" ht="12"/>
    <row r="69" s="189" customFormat="1" ht="12"/>
    <row r="70" s="189" customFormat="1" ht="12"/>
    <row r="71" s="189" customFormat="1" ht="12"/>
    <row r="72" s="189" customFormat="1" ht="12"/>
  </sheetData>
  <sheetProtection/>
  <mergeCells count="4">
    <mergeCell ref="E1:F1"/>
    <mergeCell ref="E3:F3"/>
    <mergeCell ref="C2:D2"/>
    <mergeCell ref="B4:D4"/>
  </mergeCells>
  <printOptions/>
  <pageMargins left="0.36" right="0.24" top="0.67" bottom="0.86" header="0.5" footer="0.5"/>
  <pageSetup fitToHeight="1" fitToWidth="1" horizontalDpi="300" verticalDpi="300" orientation="portrait" paperSize="9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6.00390625" style="24" customWidth="1"/>
    <col min="2" max="2" width="15.57421875" style="24" customWidth="1"/>
    <col min="3" max="3" width="11.8515625" style="24" customWidth="1"/>
    <col min="4" max="4" width="43.421875" style="24" customWidth="1"/>
    <col min="5" max="5" width="13.57421875" style="24" customWidth="1"/>
    <col min="6" max="6" width="12.00390625" style="24" customWidth="1"/>
    <col min="7" max="7" width="3.8515625" style="24" customWidth="1"/>
    <col min="8" max="16384" width="9.140625" style="24" customWidth="1"/>
  </cols>
  <sheetData>
    <row r="1" spans="5:6" ht="12.75">
      <c r="E1" s="320" t="s">
        <v>273</v>
      </c>
      <c r="F1" s="320"/>
    </row>
    <row r="2" spans="1:6" ht="12.75" customHeight="1">
      <c r="A2" s="206"/>
      <c r="C2" s="321" t="s">
        <v>16</v>
      </c>
      <c r="D2" s="321"/>
      <c r="E2" s="207"/>
      <c r="F2" s="207"/>
    </row>
    <row r="3" spans="1:6" ht="15">
      <c r="A3" s="321" t="s">
        <v>211</v>
      </c>
      <c r="B3" s="321"/>
      <c r="C3" s="32" t="str">
        <f>'справка № 1-КИС-БАЛАНС'!C3</f>
        <v>Дф Европа</v>
      </c>
      <c r="D3" s="32"/>
      <c r="E3" s="208"/>
      <c r="F3" s="208"/>
    </row>
    <row r="4" spans="1:6" ht="14.25">
      <c r="A4" s="28" t="s">
        <v>1</v>
      </c>
      <c r="B4" s="322" t="str">
        <f>'справка № 1-КИС-БАЛАНС'!B4:D4</f>
        <v>01.01.2011-30.06.2011</v>
      </c>
      <c r="C4" s="322"/>
      <c r="D4" s="322"/>
      <c r="E4" s="317" t="s">
        <v>357</v>
      </c>
      <c r="F4" s="317"/>
    </row>
    <row r="5" spans="1:7" ht="15">
      <c r="A5" s="209"/>
      <c r="B5" s="210"/>
      <c r="C5" s="210"/>
      <c r="D5" s="211"/>
      <c r="E5" s="212"/>
      <c r="F5" s="213" t="s">
        <v>83</v>
      </c>
      <c r="G5" s="36"/>
    </row>
    <row r="6" spans="1:7" ht="28.5">
      <c r="A6" s="214" t="s">
        <v>17</v>
      </c>
      <c r="B6" s="214" t="s">
        <v>3</v>
      </c>
      <c r="C6" s="214" t="s">
        <v>6</v>
      </c>
      <c r="D6" s="214" t="s">
        <v>18</v>
      </c>
      <c r="E6" s="214" t="s">
        <v>3</v>
      </c>
      <c r="F6" s="214" t="s">
        <v>6</v>
      </c>
      <c r="G6" s="36"/>
    </row>
    <row r="7" spans="1:7" ht="14.25">
      <c r="A7" s="214" t="s">
        <v>7</v>
      </c>
      <c r="B7" s="214">
        <v>1</v>
      </c>
      <c r="C7" s="214">
        <v>2</v>
      </c>
      <c r="D7" s="214" t="s">
        <v>7</v>
      </c>
      <c r="E7" s="214">
        <v>1</v>
      </c>
      <c r="F7" s="214">
        <v>2</v>
      </c>
      <c r="G7" s="36"/>
    </row>
    <row r="8" spans="1:7" ht="18" customHeight="1">
      <c r="A8" s="215" t="s">
        <v>19</v>
      </c>
      <c r="B8" s="216"/>
      <c r="C8" s="216"/>
      <c r="D8" s="215" t="s">
        <v>20</v>
      </c>
      <c r="E8" s="217"/>
      <c r="F8" s="217"/>
      <c r="G8" s="36"/>
    </row>
    <row r="9" spans="1:7" s="172" customFormat="1" ht="15">
      <c r="A9" s="218" t="s">
        <v>21</v>
      </c>
      <c r="B9" s="219"/>
      <c r="C9" s="219"/>
      <c r="D9" s="218" t="s">
        <v>49</v>
      </c>
      <c r="E9" s="219"/>
      <c r="F9" s="219"/>
      <c r="G9" s="195"/>
    </row>
    <row r="10" spans="1:7" s="189" customFormat="1" ht="15">
      <c r="A10" s="220" t="s">
        <v>22</v>
      </c>
      <c r="B10" s="204">
        <v>0</v>
      </c>
      <c r="C10" s="204">
        <v>0</v>
      </c>
      <c r="D10" s="204" t="s">
        <v>50</v>
      </c>
      <c r="E10" s="204"/>
      <c r="F10" s="204">
        <v>4179.07</v>
      </c>
      <c r="G10" s="196"/>
    </row>
    <row r="11" spans="1:7" s="189" customFormat="1" ht="31.5" customHeight="1">
      <c r="A11" s="220" t="s">
        <v>274</v>
      </c>
      <c r="B11" s="204">
        <v>18129.42</v>
      </c>
      <c r="C11" s="204">
        <f>66085.65</f>
        <v>66085.65</v>
      </c>
      <c r="D11" s="204" t="s">
        <v>51</v>
      </c>
      <c r="E11" s="204">
        <v>42917.8</v>
      </c>
      <c r="F11" s="204">
        <f>45474.25</f>
        <v>45474.25</v>
      </c>
      <c r="G11" s="196"/>
    </row>
    <row r="12" spans="1:7" s="189" customFormat="1" ht="15.75" customHeight="1">
      <c r="A12" s="220" t="s">
        <v>23</v>
      </c>
      <c r="B12" s="204"/>
      <c r="C12" s="204"/>
      <c r="D12" s="204" t="s">
        <v>52</v>
      </c>
      <c r="E12" s="204"/>
      <c r="F12" s="204"/>
      <c r="G12" s="196"/>
    </row>
    <row r="13" spans="1:7" s="189" customFormat="1" ht="15">
      <c r="A13" s="220" t="s">
        <v>275</v>
      </c>
      <c r="B13" s="204">
        <f>29.84+934.9</f>
        <v>964.74</v>
      </c>
      <c r="C13" s="204">
        <f>1354.18+40234.07</f>
        <v>41588.25</v>
      </c>
      <c r="D13" s="204" t="s">
        <v>280</v>
      </c>
      <c r="E13" s="204">
        <v>793.04</v>
      </c>
      <c r="F13" s="204">
        <f>2.17+64220.26</f>
        <v>64222.43</v>
      </c>
      <c r="G13" s="196"/>
    </row>
    <row r="14" spans="1:7" s="189" customFormat="1" ht="15">
      <c r="A14" s="220" t="s">
        <v>24</v>
      </c>
      <c r="B14" s="204">
        <v>125156.46</v>
      </c>
      <c r="C14" s="204">
        <f>119819.04+9.5</f>
        <v>119828.54</v>
      </c>
      <c r="D14" s="221" t="s">
        <v>53</v>
      </c>
      <c r="E14" s="204">
        <v>86443.86</v>
      </c>
      <c r="F14" s="204">
        <v>50856.96</v>
      </c>
      <c r="G14" s="196"/>
    </row>
    <row r="15" spans="1:7" s="189" customFormat="1" ht="15">
      <c r="A15" s="222"/>
      <c r="B15" s="204"/>
      <c r="C15" s="204"/>
      <c r="D15" s="204" t="s">
        <v>27</v>
      </c>
      <c r="E15" s="204"/>
      <c r="F15" s="204"/>
      <c r="G15" s="196"/>
    </row>
    <row r="16" spans="1:7" s="189" customFormat="1" ht="15">
      <c r="A16" s="222" t="s">
        <v>25</v>
      </c>
      <c r="B16" s="204">
        <f>B14+B13+B11+B10</f>
        <v>144250.62</v>
      </c>
      <c r="C16" s="204">
        <f>C14+C13+C11+C10</f>
        <v>227502.43999999997</v>
      </c>
      <c r="D16" s="223" t="s">
        <v>25</v>
      </c>
      <c r="E16" s="204">
        <f>E10+E11+E13+E14+E15</f>
        <v>130154.70000000001</v>
      </c>
      <c r="F16" s="204">
        <f>F10+F11+F13+F14+F15</f>
        <v>164732.71</v>
      </c>
      <c r="G16" s="196"/>
    </row>
    <row r="17" spans="1:6" s="189" customFormat="1" ht="15">
      <c r="A17" s="224" t="s">
        <v>179</v>
      </c>
      <c r="B17" s="204">
        <v>0</v>
      </c>
      <c r="C17" s="204">
        <v>0</v>
      </c>
      <c r="D17" s="225" t="s">
        <v>179</v>
      </c>
      <c r="E17" s="204">
        <f>B16-E16</f>
        <v>14095.919999999984</v>
      </c>
      <c r="F17" s="204">
        <f>C16-F16</f>
        <v>62769.72999999998</v>
      </c>
    </row>
    <row r="18" spans="1:6" s="189" customFormat="1" ht="15">
      <c r="A18" s="44" t="s">
        <v>215</v>
      </c>
      <c r="B18" s="204"/>
      <c r="C18" s="204"/>
      <c r="D18" s="205" t="s">
        <v>54</v>
      </c>
      <c r="E18" s="204"/>
      <c r="F18" s="204"/>
    </row>
    <row r="19" spans="1:6" s="189" customFormat="1" ht="15">
      <c r="A19" s="220" t="s">
        <v>212</v>
      </c>
      <c r="B19" s="204"/>
      <c r="C19" s="204"/>
      <c r="D19" s="225"/>
      <c r="E19" s="204"/>
      <c r="F19" s="204"/>
    </row>
    <row r="20" spans="1:6" s="189" customFormat="1" ht="15">
      <c r="A20" s="220" t="s">
        <v>247</v>
      </c>
      <c r="B20" s="204">
        <v>420</v>
      </c>
      <c r="C20" s="204">
        <v>420</v>
      </c>
      <c r="D20" s="205"/>
      <c r="E20" s="204"/>
      <c r="F20" s="204"/>
    </row>
    <row r="21" spans="1:6" s="189" customFormat="1" ht="15">
      <c r="A21" s="220" t="s">
        <v>26</v>
      </c>
      <c r="B21" s="204"/>
      <c r="C21" s="204"/>
      <c r="D21" s="223"/>
      <c r="E21" s="204"/>
      <c r="F21" s="204"/>
    </row>
    <row r="22" spans="1:6" s="189" customFormat="1" ht="15">
      <c r="A22" s="220" t="s">
        <v>276</v>
      </c>
      <c r="B22" s="204"/>
      <c r="C22" s="204"/>
      <c r="D22" s="226"/>
      <c r="E22" s="204"/>
      <c r="F22" s="204"/>
    </row>
    <row r="23" spans="1:6" s="189" customFormat="1" ht="15">
      <c r="A23" s="220" t="s">
        <v>27</v>
      </c>
      <c r="B23" s="204"/>
      <c r="C23" s="204"/>
      <c r="D23" s="226"/>
      <c r="E23" s="204"/>
      <c r="F23" s="204"/>
    </row>
    <row r="24" spans="1:6" s="189" customFormat="1" ht="15">
      <c r="A24" s="222" t="s">
        <v>28</v>
      </c>
      <c r="B24" s="204">
        <f>SUM(B19:B23)</f>
        <v>420</v>
      </c>
      <c r="C24" s="204">
        <f>SUM(C19:C23)</f>
        <v>420</v>
      </c>
      <c r="D24" s="223" t="s">
        <v>28</v>
      </c>
      <c r="E24" s="204"/>
      <c r="F24" s="204"/>
    </row>
    <row r="25" spans="1:6" s="189" customFormat="1" ht="15">
      <c r="A25" s="224" t="s">
        <v>180</v>
      </c>
      <c r="B25" s="204"/>
      <c r="C25" s="204"/>
      <c r="D25" s="227" t="s">
        <v>180</v>
      </c>
      <c r="E25" s="204">
        <f>B24</f>
        <v>420</v>
      </c>
      <c r="F25" s="204">
        <f>C24</f>
        <v>420</v>
      </c>
    </row>
    <row r="26" spans="1:6" s="189" customFormat="1" ht="15">
      <c r="A26" s="44" t="s">
        <v>277</v>
      </c>
      <c r="B26" s="204">
        <f>B16+B24</f>
        <v>144670.62</v>
      </c>
      <c r="C26" s="204">
        <f>C16+C24</f>
        <v>227922.43999999997</v>
      </c>
      <c r="D26" s="205" t="s">
        <v>55</v>
      </c>
      <c r="E26" s="204">
        <f>E16+E24</f>
        <v>130154.70000000001</v>
      </c>
      <c r="F26" s="204">
        <f>F16+F24</f>
        <v>164732.71</v>
      </c>
    </row>
    <row r="27" spans="1:6" s="189" customFormat="1" ht="15">
      <c r="A27" s="44" t="s">
        <v>213</v>
      </c>
      <c r="B27" s="204">
        <v>0</v>
      </c>
      <c r="C27" s="204">
        <v>0</v>
      </c>
      <c r="D27" s="205" t="s">
        <v>214</v>
      </c>
      <c r="E27" s="204">
        <f>B26-E26</f>
        <v>14515.919999999984</v>
      </c>
      <c r="F27" s="204">
        <f>C26-F26</f>
        <v>63189.72999999998</v>
      </c>
    </row>
    <row r="28" spans="1:6" s="189" customFormat="1" ht="18.75" customHeight="1">
      <c r="A28" s="44" t="s">
        <v>278</v>
      </c>
      <c r="B28" s="204"/>
      <c r="C28" s="204"/>
      <c r="D28" s="226"/>
      <c r="E28" s="204"/>
      <c r="F28" s="204"/>
    </row>
    <row r="29" spans="1:6" s="189" customFormat="1" ht="24" customHeight="1">
      <c r="A29" s="44" t="s">
        <v>279</v>
      </c>
      <c r="B29" s="204"/>
      <c r="C29" s="204"/>
      <c r="D29" s="205" t="s">
        <v>281</v>
      </c>
      <c r="E29" s="204">
        <f>E27</f>
        <v>14515.919999999984</v>
      </c>
      <c r="F29" s="204">
        <f>F27</f>
        <v>63189.72999999998</v>
      </c>
    </row>
    <row r="30" spans="1:6" s="189" customFormat="1" ht="14.25" customHeight="1">
      <c r="A30" s="44" t="s">
        <v>358</v>
      </c>
      <c r="B30" s="205">
        <f>B26+B28+B29</f>
        <v>144670.62</v>
      </c>
      <c r="C30" s="205">
        <f>C26+C28+C29</f>
        <v>227922.43999999997</v>
      </c>
      <c r="D30" s="205" t="s">
        <v>359</v>
      </c>
      <c r="E30" s="205">
        <f>E26+E29</f>
        <v>144670.62</v>
      </c>
      <c r="F30" s="205">
        <f>F26+F29</f>
        <v>227922.43999999997</v>
      </c>
    </row>
    <row r="31" spans="1:6" s="189" customFormat="1" ht="13.5" customHeight="1">
      <c r="A31" s="43"/>
      <c r="B31" s="228"/>
      <c r="C31" s="228"/>
      <c r="D31" s="43"/>
      <c r="E31" s="228"/>
      <c r="F31" s="228"/>
    </row>
    <row r="32" spans="1:5" s="189" customFormat="1" ht="17.25" customHeight="1">
      <c r="A32" s="170" t="str">
        <f>'справка № 1-КИС-БАЛАНС'!A46</f>
        <v>Дата: 25.07.2011</v>
      </c>
      <c r="B32" s="171" t="s">
        <v>323</v>
      </c>
      <c r="C32" s="172"/>
      <c r="D32" s="173" t="s">
        <v>324</v>
      </c>
      <c r="E32" s="173"/>
    </row>
    <row r="33" spans="1:6" s="189" customFormat="1" ht="15.75" customHeight="1">
      <c r="A33" s="32"/>
      <c r="B33" s="172"/>
      <c r="C33" s="174" t="s">
        <v>370</v>
      </c>
      <c r="D33" s="175" t="s">
        <v>325</v>
      </c>
      <c r="E33" s="172"/>
      <c r="F33" s="174"/>
    </row>
    <row r="34" spans="1:6" s="189" customFormat="1" ht="15.75" customHeight="1">
      <c r="A34" s="229"/>
      <c r="B34" s="228"/>
      <c r="C34" s="228"/>
      <c r="D34" s="228"/>
      <c r="E34" s="228"/>
      <c r="F34" s="228"/>
    </row>
    <row r="35" spans="1:6" s="189" customFormat="1" ht="15.75" customHeight="1">
      <c r="A35" s="229"/>
      <c r="B35" s="228"/>
      <c r="C35" s="228"/>
      <c r="D35" s="228"/>
      <c r="E35" s="228"/>
      <c r="F35" s="228"/>
    </row>
    <row r="36" spans="1:6" s="189" customFormat="1" ht="15.75" customHeight="1">
      <c r="A36" s="230"/>
      <c r="B36" s="228"/>
      <c r="C36" s="228"/>
      <c r="D36" s="228"/>
      <c r="E36" s="228"/>
      <c r="F36" s="228"/>
    </row>
    <row r="37" spans="1:6" s="189" customFormat="1" ht="15" customHeight="1">
      <c r="A37" s="196"/>
      <c r="B37" s="228"/>
      <c r="C37" s="228"/>
      <c r="D37" s="196"/>
      <c r="E37" s="228"/>
      <c r="F37" s="228"/>
    </row>
    <row r="38" spans="1:6" s="189" customFormat="1" ht="17.25" customHeight="1">
      <c r="A38" s="196"/>
      <c r="B38" s="228"/>
      <c r="C38" s="228"/>
      <c r="D38" s="196"/>
      <c r="E38" s="228"/>
      <c r="F38" s="228"/>
    </row>
    <row r="39" spans="1:6" s="189" customFormat="1" ht="15">
      <c r="A39" s="170"/>
      <c r="B39" s="170"/>
      <c r="C39" s="170"/>
      <c r="D39" s="170"/>
      <c r="E39" s="170"/>
      <c r="F39" s="170"/>
    </row>
    <row r="40" spans="1:6" s="189" customFormat="1" ht="15">
      <c r="A40" s="170"/>
      <c r="B40" s="170"/>
      <c r="C40" s="170"/>
      <c r="D40" s="170"/>
      <c r="E40" s="170"/>
      <c r="F40" s="170"/>
    </row>
    <row r="41" s="189" customFormat="1" ht="12.75" customHeight="1"/>
    <row r="42" s="189" customFormat="1" ht="12"/>
    <row r="43" s="189" customFormat="1" ht="12"/>
    <row r="44" s="189" customFormat="1" ht="12"/>
    <row r="45" s="189" customFormat="1" ht="12"/>
    <row r="46" s="189" customFormat="1" ht="12">
      <c r="A46" s="172"/>
    </row>
    <row r="47" s="172" customFormat="1" ht="12"/>
    <row r="48" s="172" customFormat="1" ht="12"/>
    <row r="49" s="172" customFormat="1" ht="12"/>
    <row r="50" s="172" customFormat="1" ht="12"/>
    <row r="51" s="172" customFormat="1" ht="12"/>
    <row r="52" s="172" customFormat="1" ht="12"/>
    <row r="53" s="172" customFormat="1" ht="12"/>
    <row r="54" s="172" customFormat="1" ht="12"/>
    <row r="55" s="172" customFormat="1" ht="12"/>
    <row r="56" s="172" customFormat="1" ht="12"/>
    <row r="57" s="172" customFormat="1" ht="12.75">
      <c r="A57" s="24"/>
    </row>
  </sheetData>
  <sheetProtection/>
  <mergeCells count="5">
    <mergeCell ref="E1:F1"/>
    <mergeCell ref="A3:B3"/>
    <mergeCell ref="C2:D2"/>
    <mergeCell ref="B4:D4"/>
    <mergeCell ref="E4:F4"/>
  </mergeCells>
  <printOptions horizontalCentered="1"/>
  <pageMargins left="0.8661417322834646" right="0.7480314960629921" top="0.8267716535433072" bottom="0.7874015748031497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D52" sqref="D52"/>
    </sheetView>
  </sheetViews>
  <sheetFormatPr defaultColWidth="9.140625" defaultRowHeight="12.75"/>
  <cols>
    <col min="1" max="1" width="56.28125" style="24" customWidth="1"/>
    <col min="2" max="2" width="15.8515625" style="24" customWidth="1"/>
    <col min="3" max="3" width="12.140625" style="24" customWidth="1"/>
    <col min="4" max="4" width="16.421875" style="24" customWidth="1"/>
    <col min="5" max="5" width="14.28125" style="24" customWidth="1"/>
    <col min="6" max="6" width="12.28125" style="24" customWidth="1"/>
    <col min="7" max="7" width="11.7109375" style="24" bestFit="1" customWidth="1"/>
    <col min="8" max="16384" width="9.140625" style="24" customWidth="1"/>
  </cols>
  <sheetData>
    <row r="1" spans="1:7" ht="12.75">
      <c r="A1" s="296"/>
      <c r="B1" s="296"/>
      <c r="C1" s="296"/>
      <c r="D1" s="296"/>
      <c r="E1" s="324" t="s">
        <v>282</v>
      </c>
      <c r="F1" s="324"/>
      <c r="G1" s="296"/>
    </row>
    <row r="2" spans="1:7" ht="15">
      <c r="A2" s="327" t="s">
        <v>98</v>
      </c>
      <c r="B2" s="328"/>
      <c r="C2" s="328"/>
      <c r="D2" s="328"/>
      <c r="E2" s="328"/>
      <c r="F2" s="328"/>
      <c r="G2" s="296"/>
    </row>
    <row r="3" spans="1:7" ht="15">
      <c r="A3" s="28" t="s">
        <v>223</v>
      </c>
      <c r="B3" s="28" t="str">
        <f>'справка № 2-КИС-ОД'!C3</f>
        <v>Дф Европа</v>
      </c>
      <c r="C3" s="28"/>
      <c r="D3" s="317" t="s">
        <v>357</v>
      </c>
      <c r="E3" s="317"/>
      <c r="F3" s="308"/>
      <c r="G3" s="296"/>
    </row>
    <row r="4" spans="1:7" ht="15">
      <c r="A4" s="28" t="s">
        <v>1</v>
      </c>
      <c r="B4" s="297" t="str">
        <f>'справка № 1-КИС-БАЛАНС'!B4:D4</f>
        <v>01.01.2011-30.06.2011</v>
      </c>
      <c r="C4" s="28"/>
      <c r="D4" s="32"/>
      <c r="E4" s="309"/>
      <c r="F4" s="309"/>
      <c r="G4" s="310"/>
    </row>
    <row r="5" spans="1:7" ht="15.75" thickBot="1">
      <c r="A5" s="28"/>
      <c r="B5" s="28"/>
      <c r="C5" s="28"/>
      <c r="D5" s="295"/>
      <c r="E5" s="310"/>
      <c r="F5" s="310"/>
      <c r="G5" s="311" t="s">
        <v>83</v>
      </c>
    </row>
    <row r="6" spans="1:7" ht="13.5" customHeight="1">
      <c r="A6" s="325" t="s">
        <v>84</v>
      </c>
      <c r="B6" s="329" t="s">
        <v>5</v>
      </c>
      <c r="C6" s="329"/>
      <c r="D6" s="329"/>
      <c r="E6" s="329" t="s">
        <v>6</v>
      </c>
      <c r="F6" s="329"/>
      <c r="G6" s="330"/>
    </row>
    <row r="7" spans="1:7" ht="30.75" customHeight="1">
      <c r="A7" s="326"/>
      <c r="B7" s="168" t="s">
        <v>85</v>
      </c>
      <c r="C7" s="168" t="s">
        <v>86</v>
      </c>
      <c r="D7" s="168" t="s">
        <v>87</v>
      </c>
      <c r="E7" s="168" t="s">
        <v>85</v>
      </c>
      <c r="F7" s="168" t="s">
        <v>86</v>
      </c>
      <c r="G7" s="312" t="s">
        <v>87</v>
      </c>
    </row>
    <row r="8" spans="1:7" s="169" customFormat="1" ht="14.25">
      <c r="A8" s="300" t="s">
        <v>7</v>
      </c>
      <c r="B8" s="168">
        <v>1</v>
      </c>
      <c r="C8" s="168">
        <v>2</v>
      </c>
      <c r="D8" s="168">
        <v>3</v>
      </c>
      <c r="E8" s="168">
        <v>4</v>
      </c>
      <c r="F8" s="168">
        <v>5</v>
      </c>
      <c r="G8" s="312">
        <v>6</v>
      </c>
    </row>
    <row r="9" spans="1:7" ht="15">
      <c r="A9" s="301" t="s">
        <v>283</v>
      </c>
      <c r="B9" s="298"/>
      <c r="C9" s="298"/>
      <c r="D9" s="298"/>
      <c r="E9" s="298"/>
      <c r="F9" s="298"/>
      <c r="G9" s="313"/>
    </row>
    <row r="10" spans="1:7" ht="15">
      <c r="A10" s="302" t="s">
        <v>218</v>
      </c>
      <c r="B10" s="167"/>
      <c r="C10" s="167"/>
      <c r="D10" s="167">
        <f>B10-C10</f>
        <v>0</v>
      </c>
      <c r="E10" s="167">
        <v>380000</v>
      </c>
      <c r="F10" s="167">
        <v>6807.54</v>
      </c>
      <c r="G10" s="314">
        <v>373192.46</v>
      </c>
    </row>
    <row r="11" spans="1:7" ht="15">
      <c r="A11" s="302" t="s">
        <v>284</v>
      </c>
      <c r="B11" s="167"/>
      <c r="C11" s="167"/>
      <c r="D11" s="167">
        <f aca="true" t="shared" si="0" ref="D11:D33">B11-C11</f>
        <v>0</v>
      </c>
      <c r="E11" s="167"/>
      <c r="F11" s="167"/>
      <c r="G11" s="314">
        <v>0</v>
      </c>
    </row>
    <row r="12" spans="1:7" ht="15">
      <c r="A12" s="302" t="s">
        <v>97</v>
      </c>
      <c r="B12" s="167"/>
      <c r="C12" s="167"/>
      <c r="D12" s="167">
        <f t="shared" si="0"/>
        <v>0</v>
      </c>
      <c r="E12" s="167"/>
      <c r="F12" s="167"/>
      <c r="G12" s="314">
        <v>0</v>
      </c>
    </row>
    <row r="13" spans="1:7" ht="15">
      <c r="A13" s="303" t="s">
        <v>222</v>
      </c>
      <c r="B13" s="167"/>
      <c r="C13" s="167"/>
      <c r="D13" s="167">
        <f t="shared" si="0"/>
        <v>0</v>
      </c>
      <c r="E13" s="167"/>
      <c r="F13" s="167"/>
      <c r="G13" s="314">
        <v>0</v>
      </c>
    </row>
    <row r="14" spans="1:7" ht="15">
      <c r="A14" s="303" t="s">
        <v>252</v>
      </c>
      <c r="B14" s="167"/>
      <c r="C14" s="167"/>
      <c r="D14" s="167">
        <f t="shared" si="0"/>
        <v>0</v>
      </c>
      <c r="E14" s="167"/>
      <c r="F14" s="167"/>
      <c r="G14" s="314">
        <v>0</v>
      </c>
    </row>
    <row r="15" spans="1:7" ht="15">
      <c r="A15" s="302" t="s">
        <v>219</v>
      </c>
      <c r="B15" s="167"/>
      <c r="C15" s="167">
        <f>420</f>
        <v>420</v>
      </c>
      <c r="D15" s="167">
        <f t="shared" si="0"/>
        <v>-420</v>
      </c>
      <c r="E15" s="167"/>
      <c r="F15" s="167">
        <v>420</v>
      </c>
      <c r="G15" s="314">
        <v>-420</v>
      </c>
    </row>
    <row r="16" spans="1:7" ht="14.25">
      <c r="A16" s="301" t="s">
        <v>216</v>
      </c>
      <c r="B16" s="167">
        <f>SUM(B10:B15)</f>
        <v>0</v>
      </c>
      <c r="C16" s="167">
        <f>SUM(C10:C15)</f>
        <v>420</v>
      </c>
      <c r="D16" s="167">
        <f t="shared" si="0"/>
        <v>-420</v>
      </c>
      <c r="E16" s="167">
        <v>380000</v>
      </c>
      <c r="F16" s="167">
        <v>7227.54</v>
      </c>
      <c r="G16" s="314">
        <v>372772.46</v>
      </c>
    </row>
    <row r="17" spans="1:7" ht="14.25">
      <c r="A17" s="301" t="s">
        <v>248</v>
      </c>
      <c r="B17" s="167"/>
      <c r="C17" s="167"/>
      <c r="D17" s="167">
        <f t="shared" si="0"/>
        <v>0</v>
      </c>
      <c r="E17" s="167"/>
      <c r="F17" s="167"/>
      <c r="G17" s="314">
        <v>0</v>
      </c>
    </row>
    <row r="18" spans="1:7" ht="15">
      <c r="A18" s="302" t="s">
        <v>88</v>
      </c>
      <c r="B18" s="315">
        <v>125104.42</v>
      </c>
      <c r="C18" s="167">
        <v>168798.42</v>
      </c>
      <c r="D18" s="167">
        <f t="shared" si="0"/>
        <v>-43694.000000000015</v>
      </c>
      <c r="E18" s="167">
        <v>739642.92</v>
      </c>
      <c r="F18" s="167">
        <v>1415035.78</v>
      </c>
      <c r="G18" s="314">
        <v>-675392.86</v>
      </c>
    </row>
    <row r="19" spans="1:7" ht="15">
      <c r="A19" s="302" t="s">
        <v>89</v>
      </c>
      <c r="B19" s="167"/>
      <c r="C19" s="167"/>
      <c r="D19" s="167">
        <f t="shared" si="0"/>
        <v>0</v>
      </c>
      <c r="E19" s="167"/>
      <c r="F19" s="167"/>
      <c r="G19" s="314">
        <v>0</v>
      </c>
    </row>
    <row r="20" spans="1:7" ht="15">
      <c r="A20" s="302" t="s">
        <v>95</v>
      </c>
      <c r="B20" s="167">
        <v>40341.16</v>
      </c>
      <c r="C20" s="167">
        <f>185.58+126.84</f>
        <v>312.42</v>
      </c>
      <c r="D20" s="167">
        <f t="shared" si="0"/>
        <v>40028.740000000005</v>
      </c>
      <c r="E20" s="167"/>
      <c r="F20" s="167">
        <v>350.15</v>
      </c>
      <c r="G20" s="314">
        <v>-350.15</v>
      </c>
    </row>
    <row r="21" spans="1:7" ht="15">
      <c r="A21" s="302" t="s">
        <v>93</v>
      </c>
      <c r="B21" s="167"/>
      <c r="C21" s="167"/>
      <c r="D21" s="167">
        <f t="shared" si="0"/>
        <v>0</v>
      </c>
      <c r="E21" s="167">
        <v>4283.63</v>
      </c>
      <c r="F21" s="167"/>
      <c r="G21" s="314">
        <v>4283.63</v>
      </c>
    </row>
    <row r="22" spans="1:7" ht="15">
      <c r="A22" s="303" t="s">
        <v>171</v>
      </c>
      <c r="B22" s="167"/>
      <c r="C22" s="167">
        <f>100327.67+58.63</f>
        <v>100386.3</v>
      </c>
      <c r="D22" s="167">
        <f t="shared" si="0"/>
        <v>-100386.3</v>
      </c>
      <c r="E22" s="167"/>
      <c r="F22" s="167">
        <v>113896.14</v>
      </c>
      <c r="G22" s="314">
        <v>-113896.14</v>
      </c>
    </row>
    <row r="23" spans="1:7" ht="15">
      <c r="A23" s="303" t="s">
        <v>172</v>
      </c>
      <c r="B23" s="167"/>
      <c r="C23" s="167">
        <v>3382.94</v>
      </c>
      <c r="D23" s="167">
        <f t="shared" si="0"/>
        <v>-3382.94</v>
      </c>
      <c r="E23" s="167"/>
      <c r="F23" s="167">
        <v>3528.7</v>
      </c>
      <c r="G23" s="314">
        <v>-3528.7</v>
      </c>
    </row>
    <row r="24" spans="1:7" ht="15">
      <c r="A24" s="303" t="s">
        <v>285</v>
      </c>
      <c r="B24" s="167">
        <v>345.92</v>
      </c>
      <c r="C24" s="167">
        <f>17.38+12.46+453.99</f>
        <v>483.83</v>
      </c>
      <c r="D24" s="167">
        <f t="shared" si="0"/>
        <v>-137.90999999999997</v>
      </c>
      <c r="E24" s="167">
        <v>23075.8</v>
      </c>
      <c r="F24" s="167">
        <v>17091.149999999998</v>
      </c>
      <c r="G24" s="314">
        <v>5984.6500000000015</v>
      </c>
    </row>
    <row r="25" spans="1:7" ht="15">
      <c r="A25" s="302" t="s">
        <v>94</v>
      </c>
      <c r="B25" s="167"/>
      <c r="C25" s="167">
        <f>1100.13</f>
        <v>1100.13</v>
      </c>
      <c r="D25" s="167">
        <f t="shared" si="0"/>
        <v>-1100.13</v>
      </c>
      <c r="E25" s="167"/>
      <c r="F25" s="167">
        <v>7860.34</v>
      </c>
      <c r="G25" s="314">
        <v>-7860.34</v>
      </c>
    </row>
    <row r="26" spans="1:7" ht="28.5">
      <c r="A26" s="301" t="s">
        <v>217</v>
      </c>
      <c r="B26" s="167">
        <f>SUM(B18:B25)</f>
        <v>165791.50000000003</v>
      </c>
      <c r="C26" s="167">
        <f>SUM(C18:C25)</f>
        <v>274464.04000000004</v>
      </c>
      <c r="D26" s="167">
        <f t="shared" si="0"/>
        <v>-108672.54000000001</v>
      </c>
      <c r="E26" s="167">
        <v>767002.3500000001</v>
      </c>
      <c r="F26" s="167">
        <v>1557762.2599999998</v>
      </c>
      <c r="G26" s="314">
        <v>-790759.9099999997</v>
      </c>
    </row>
    <row r="27" spans="1:7" ht="14.25">
      <c r="A27" s="301" t="s">
        <v>249</v>
      </c>
      <c r="B27" s="167"/>
      <c r="C27" s="167"/>
      <c r="D27" s="167">
        <f t="shared" si="0"/>
        <v>0</v>
      </c>
      <c r="E27" s="167"/>
      <c r="F27" s="167"/>
      <c r="G27" s="314">
        <v>0</v>
      </c>
    </row>
    <row r="28" spans="1:7" ht="15">
      <c r="A28" s="302" t="s">
        <v>220</v>
      </c>
      <c r="B28" s="167"/>
      <c r="C28" s="167"/>
      <c r="D28" s="167">
        <f t="shared" si="0"/>
        <v>0</v>
      </c>
      <c r="E28" s="167"/>
      <c r="F28" s="167"/>
      <c r="G28" s="314">
        <v>0</v>
      </c>
    </row>
    <row r="29" spans="1:7" ht="15">
      <c r="A29" s="302" t="s">
        <v>90</v>
      </c>
      <c r="B29" s="167"/>
      <c r="C29" s="167"/>
      <c r="D29" s="167">
        <f t="shared" si="0"/>
        <v>0</v>
      </c>
      <c r="E29" s="167"/>
      <c r="F29" s="167"/>
      <c r="G29" s="314">
        <v>0</v>
      </c>
    </row>
    <row r="30" spans="1:7" ht="15">
      <c r="A30" s="302" t="s">
        <v>96</v>
      </c>
      <c r="B30" s="167"/>
      <c r="C30" s="167"/>
      <c r="D30" s="167">
        <f t="shared" si="0"/>
        <v>0</v>
      </c>
      <c r="E30" s="167"/>
      <c r="F30" s="167"/>
      <c r="G30" s="314">
        <v>0</v>
      </c>
    </row>
    <row r="31" spans="1:7" ht="15">
      <c r="A31" s="302" t="s">
        <v>286</v>
      </c>
      <c r="B31" s="167"/>
      <c r="C31" s="167"/>
      <c r="D31" s="167">
        <f t="shared" si="0"/>
        <v>0</v>
      </c>
      <c r="E31" s="167"/>
      <c r="F31" s="167"/>
      <c r="G31" s="314">
        <v>0</v>
      </c>
    </row>
    <row r="32" spans="1:7" ht="15">
      <c r="A32" s="302" t="s">
        <v>221</v>
      </c>
      <c r="B32" s="167"/>
      <c r="C32" s="167"/>
      <c r="D32" s="167">
        <f t="shared" si="0"/>
        <v>0</v>
      </c>
      <c r="E32" s="167"/>
      <c r="F32" s="167"/>
      <c r="G32" s="314">
        <v>0</v>
      </c>
    </row>
    <row r="33" spans="1:7" ht="28.5">
      <c r="A33" s="301" t="s">
        <v>287</v>
      </c>
      <c r="B33" s="167">
        <f>SUM(B28:B32)</f>
        <v>0</v>
      </c>
      <c r="C33" s="167">
        <f>SUM(C28:C32)</f>
        <v>0</v>
      </c>
      <c r="D33" s="167">
        <f t="shared" si="0"/>
        <v>0</v>
      </c>
      <c r="E33" s="167">
        <v>0</v>
      </c>
      <c r="F33" s="167">
        <v>0</v>
      </c>
      <c r="G33" s="314">
        <v>0</v>
      </c>
    </row>
    <row r="34" spans="1:7" ht="28.5">
      <c r="A34" s="301" t="s">
        <v>91</v>
      </c>
      <c r="B34" s="167">
        <f>B16+B26+B33</f>
        <v>165791.50000000003</v>
      </c>
      <c r="C34" s="167">
        <f>C16+C26+C33</f>
        <v>274884.04000000004</v>
      </c>
      <c r="D34" s="167">
        <f>B34-C34</f>
        <v>-109092.54000000001</v>
      </c>
      <c r="E34" s="167">
        <v>1147002.35</v>
      </c>
      <c r="F34" s="167">
        <v>1564989.7999999998</v>
      </c>
      <c r="G34" s="314">
        <v>-417987.4499999997</v>
      </c>
    </row>
    <row r="35" spans="1:7" ht="14.25">
      <c r="A35" s="301" t="s">
        <v>92</v>
      </c>
      <c r="B35" s="167"/>
      <c r="C35" s="167"/>
      <c r="D35" s="167">
        <f>'справка № 1-КИС-БАЛАНС'!C22</f>
        <v>3276248.56</v>
      </c>
      <c r="E35" s="167"/>
      <c r="F35" s="167"/>
      <c r="G35" s="314">
        <v>1747450.73</v>
      </c>
    </row>
    <row r="36" spans="1:7" ht="14.25">
      <c r="A36" s="301" t="s">
        <v>166</v>
      </c>
      <c r="B36" s="167"/>
      <c r="C36" s="167"/>
      <c r="D36" s="167">
        <f>D34+D35</f>
        <v>3167156.02</v>
      </c>
      <c r="E36" s="167"/>
      <c r="F36" s="167"/>
      <c r="G36" s="314">
        <v>1329463.2800000003</v>
      </c>
    </row>
    <row r="37" spans="1:7" ht="15.75" thickBot="1">
      <c r="A37" s="304" t="s">
        <v>167</v>
      </c>
      <c r="B37" s="305"/>
      <c r="C37" s="305"/>
      <c r="D37" s="305">
        <f>'справка № 1-КИС-БАЛАНС'!B19</f>
        <v>50050.31</v>
      </c>
      <c r="E37" s="305"/>
      <c r="F37" s="305"/>
      <c r="G37" s="294">
        <v>163076.38</v>
      </c>
    </row>
    <row r="38" spans="2:8" ht="15">
      <c r="B38" s="299"/>
      <c r="C38" s="299"/>
      <c r="E38" s="299"/>
      <c r="F38" s="299"/>
      <c r="G38" s="299"/>
      <c r="H38" s="36"/>
    </row>
    <row r="39" spans="1:8" ht="15" customHeight="1">
      <c r="A39" s="170" t="str">
        <f>'справка № 1-КИС-БАЛАНС'!A46</f>
        <v>Дата: 25.07.2011</v>
      </c>
      <c r="B39" s="171" t="s">
        <v>323</v>
      </c>
      <c r="C39" s="172"/>
      <c r="D39" s="323" t="s">
        <v>324</v>
      </c>
      <c r="E39" s="323"/>
      <c r="F39" s="173"/>
      <c r="G39" s="310"/>
      <c r="H39" s="36"/>
    </row>
    <row r="40" spans="1:8" ht="15">
      <c r="A40" s="32"/>
      <c r="B40" s="172"/>
      <c r="C40" s="174" t="s">
        <v>370</v>
      </c>
      <c r="D40" s="175" t="s">
        <v>325</v>
      </c>
      <c r="E40" s="172"/>
      <c r="G40" s="174"/>
      <c r="H40" s="36"/>
    </row>
    <row r="41" spans="2:8" ht="15">
      <c r="B41" s="52"/>
      <c r="C41" s="52"/>
      <c r="D41" s="52"/>
      <c r="E41" s="52"/>
      <c r="F41" s="52"/>
      <c r="G41" s="52"/>
      <c r="H41" s="36"/>
    </row>
    <row r="42" spans="2:8" ht="15">
      <c r="B42" s="52"/>
      <c r="C42" s="52"/>
      <c r="D42" s="306"/>
      <c r="E42" s="52"/>
      <c r="F42" s="52"/>
      <c r="G42" s="52"/>
      <c r="H42" s="36"/>
    </row>
    <row r="43" spans="2:8" ht="15">
      <c r="B43" s="52"/>
      <c r="C43" s="52"/>
      <c r="D43" s="277">
        <f>D36-'справка № 1-КИС-БАЛАНС'!B22</f>
        <v>0</v>
      </c>
      <c r="E43" s="52"/>
      <c r="F43" s="52"/>
      <c r="G43" s="52"/>
      <c r="H43" s="36"/>
    </row>
    <row r="44" spans="2:8" ht="15">
      <c r="B44" s="52"/>
      <c r="C44" s="52"/>
      <c r="D44" s="307"/>
      <c r="E44" s="52"/>
      <c r="F44" s="52"/>
      <c r="G44" s="52"/>
      <c r="H44" s="36"/>
    </row>
    <row r="45" spans="2:8" ht="12.75">
      <c r="B45" s="36"/>
      <c r="C45" s="36"/>
      <c r="D45" s="36"/>
      <c r="E45" s="36"/>
      <c r="F45" s="36"/>
      <c r="G45" s="36"/>
      <c r="H45" s="36"/>
    </row>
    <row r="46" spans="2:7" ht="12.75">
      <c r="B46" s="296"/>
      <c r="C46" s="296"/>
      <c r="D46" s="296"/>
      <c r="E46" s="296"/>
      <c r="F46" s="296"/>
      <c r="G46" s="296"/>
    </row>
    <row r="47" spans="2:7" ht="12.75">
      <c r="B47" s="296"/>
      <c r="C47" s="296"/>
      <c r="D47" s="296"/>
      <c r="E47" s="296"/>
      <c r="F47" s="296"/>
      <c r="G47" s="296"/>
    </row>
  </sheetData>
  <sheetProtection/>
  <mergeCells count="7">
    <mergeCell ref="D39:E39"/>
    <mergeCell ref="E1:F1"/>
    <mergeCell ref="A6:A7"/>
    <mergeCell ref="A2:F2"/>
    <mergeCell ref="B6:D6"/>
    <mergeCell ref="E6:G6"/>
    <mergeCell ref="D3:E3"/>
  </mergeCells>
  <printOptions horizontalCentered="1"/>
  <pageMargins left="0.7480314960629921" right="0.7480314960629921" top="0.1968503937007874" bottom="0.31496062992125984" header="0.1968503937007874" footer="0.2362204724409449"/>
  <pageSetup fitToHeight="1" fitToWidth="1" horizontalDpi="300" verticalDpi="300" orientation="landscape" paperSize="9" scale="8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19">
      <selection activeCell="D52" sqref="D52"/>
    </sheetView>
  </sheetViews>
  <sheetFormatPr defaultColWidth="9.140625" defaultRowHeight="12.75"/>
  <cols>
    <col min="1" max="1" width="35.28125" style="24" customWidth="1"/>
    <col min="2" max="2" width="11.421875" style="24" customWidth="1"/>
    <col min="3" max="3" width="10.7109375" style="24" customWidth="1"/>
    <col min="4" max="4" width="14.8515625" style="24" customWidth="1"/>
    <col min="5" max="5" width="12.140625" style="24" customWidth="1"/>
    <col min="6" max="6" width="9.8515625" style="24" customWidth="1"/>
    <col min="7" max="7" width="13.421875" style="24" customWidth="1"/>
    <col min="8" max="8" width="12.00390625" style="24" customWidth="1"/>
    <col min="9" max="16384" width="9.140625" style="24" customWidth="1"/>
  </cols>
  <sheetData>
    <row r="1" spans="6:8" ht="12.75">
      <c r="F1" s="25"/>
      <c r="G1" s="25" t="s">
        <v>288</v>
      </c>
      <c r="H1" s="25"/>
    </row>
    <row r="3" spans="1:8" ht="14.25">
      <c r="A3" s="331" t="s">
        <v>56</v>
      </c>
      <c r="B3" s="331"/>
      <c r="C3" s="331"/>
      <c r="D3" s="331"/>
      <c r="E3" s="331"/>
      <c r="F3" s="331"/>
      <c r="G3" s="331"/>
      <c r="H3" s="331"/>
    </row>
    <row r="4" spans="1:8" ht="12.75">
      <c r="A4" s="4"/>
      <c r="B4" s="5"/>
      <c r="C4" s="5"/>
      <c r="D4" s="5"/>
      <c r="E4" s="5"/>
      <c r="F4" s="5"/>
      <c r="G4" s="5"/>
      <c r="H4" s="6"/>
    </row>
    <row r="5" spans="1:8" ht="15" customHeight="1">
      <c r="A5" s="15" t="s">
        <v>224</v>
      </c>
      <c r="B5" s="7"/>
      <c r="C5" s="7"/>
      <c r="D5" s="7" t="str">
        <f>'справка № 2-КИС-ОД'!C3</f>
        <v>Дф Европа</v>
      </c>
      <c r="E5" s="7"/>
      <c r="F5" s="16"/>
      <c r="G5" s="317" t="s">
        <v>357</v>
      </c>
      <c r="H5" s="317"/>
    </row>
    <row r="6" spans="1:8" ht="15">
      <c r="A6" s="15" t="s">
        <v>1</v>
      </c>
      <c r="B6" s="342" t="str">
        <f>'справка № 1-КИС-БАЛАНС'!B4:D4</f>
        <v>01.01.2011-30.06.2011</v>
      </c>
      <c r="C6" s="342"/>
      <c r="D6" s="342"/>
      <c r="E6" s="261"/>
      <c r="F6" s="261"/>
      <c r="G6" s="8"/>
      <c r="H6" s="26"/>
    </row>
    <row r="7" spans="1:8" ht="12.75">
      <c r="A7" s="9"/>
      <c r="B7" s="9"/>
      <c r="C7" s="9"/>
      <c r="D7" s="9"/>
      <c r="E7" s="10"/>
      <c r="F7" s="10"/>
      <c r="G7" s="10"/>
      <c r="H7" s="27" t="s">
        <v>57</v>
      </c>
    </row>
    <row r="8" spans="1:9" ht="15">
      <c r="A8" s="334" t="s">
        <v>58</v>
      </c>
      <c r="B8" s="334" t="s">
        <v>62</v>
      </c>
      <c r="C8" s="332" t="s">
        <v>59</v>
      </c>
      <c r="D8" s="341"/>
      <c r="E8" s="341"/>
      <c r="F8" s="332" t="s">
        <v>60</v>
      </c>
      <c r="G8" s="333"/>
      <c r="H8" s="334" t="s">
        <v>61</v>
      </c>
      <c r="I8" s="32"/>
    </row>
    <row r="9" spans="1:9" ht="15">
      <c r="A9" s="335"/>
      <c r="B9" s="339"/>
      <c r="C9" s="337" t="s">
        <v>63</v>
      </c>
      <c r="D9" s="334" t="s">
        <v>64</v>
      </c>
      <c r="E9" s="334" t="s">
        <v>225</v>
      </c>
      <c r="F9" s="334" t="s">
        <v>65</v>
      </c>
      <c r="G9" s="334" t="s">
        <v>66</v>
      </c>
      <c r="H9" s="335"/>
      <c r="I9" s="32"/>
    </row>
    <row r="10" spans="1:9" ht="20.25" customHeight="1">
      <c r="A10" s="340"/>
      <c r="B10" s="340"/>
      <c r="C10" s="338"/>
      <c r="D10" s="340"/>
      <c r="E10" s="336"/>
      <c r="F10" s="336"/>
      <c r="G10" s="336"/>
      <c r="H10" s="336"/>
      <c r="I10" s="32"/>
    </row>
    <row r="11" spans="1:9" s="199" customFormat="1" ht="15">
      <c r="A11" s="29" t="s">
        <v>7</v>
      </c>
      <c r="B11" s="29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>
        <v>7</v>
      </c>
      <c r="I11" s="198"/>
    </row>
    <row r="12" spans="1:9" s="199" customFormat="1" ht="28.5">
      <c r="A12" s="30" t="s">
        <v>173</v>
      </c>
      <c r="B12" s="167">
        <v>14633107.99</v>
      </c>
      <c r="C12" s="167">
        <v>580390.68</v>
      </c>
      <c r="D12" s="167">
        <v>-5227824.57</v>
      </c>
      <c r="E12" s="167">
        <v>0</v>
      </c>
      <c r="F12" s="167">
        <v>1963909.74</v>
      </c>
      <c r="G12" s="167">
        <v>-4219245.79</v>
      </c>
      <c r="H12" s="167">
        <v>7730338.050000002</v>
      </c>
      <c r="I12" s="198"/>
    </row>
    <row r="13" spans="1:9" s="199" customFormat="1" ht="28.5">
      <c r="A13" s="30" t="s">
        <v>174</v>
      </c>
      <c r="B13" s="167">
        <v>14633107.99</v>
      </c>
      <c r="C13" s="167">
        <v>580390.68</v>
      </c>
      <c r="D13" s="167">
        <v>-5227824.57</v>
      </c>
      <c r="E13" s="167">
        <v>0</v>
      </c>
      <c r="F13" s="167">
        <v>1963909.74</v>
      </c>
      <c r="G13" s="167">
        <v>-4219245.79</v>
      </c>
      <c r="H13" s="167">
        <v>7730338.050000002</v>
      </c>
      <c r="I13" s="198"/>
    </row>
    <row r="14" spans="1:9" s="199" customFormat="1" ht="28.5">
      <c r="A14" s="30" t="s">
        <v>67</v>
      </c>
      <c r="B14" s="167">
        <v>15963515.34</v>
      </c>
      <c r="C14" s="167">
        <v>-88569.09999999998</v>
      </c>
      <c r="D14" s="167">
        <v>-4964093.72</v>
      </c>
      <c r="E14" s="167">
        <v>0</v>
      </c>
      <c r="F14" s="167">
        <v>1963909.74</v>
      </c>
      <c r="G14" s="167">
        <v>-5097279.19</v>
      </c>
      <c r="H14" s="167">
        <v>7777483.069999999</v>
      </c>
      <c r="I14" s="198"/>
    </row>
    <row r="15" spans="1:9" s="199" customFormat="1" ht="28.5">
      <c r="A15" s="30" t="s">
        <v>68</v>
      </c>
      <c r="B15" s="167"/>
      <c r="C15" s="167"/>
      <c r="D15" s="167"/>
      <c r="E15" s="167"/>
      <c r="F15" s="167"/>
      <c r="G15" s="167"/>
      <c r="H15" s="167">
        <f aca="true" t="shared" si="0" ref="H15:H36">SUM(B15:G15)</f>
        <v>0</v>
      </c>
      <c r="I15" s="198"/>
    </row>
    <row r="16" spans="1:9" ht="30">
      <c r="A16" s="31" t="s">
        <v>69</v>
      </c>
      <c r="B16" s="167"/>
      <c r="C16" s="167"/>
      <c r="D16" s="167"/>
      <c r="E16" s="167"/>
      <c r="F16" s="167"/>
      <c r="G16" s="167"/>
      <c r="H16" s="167">
        <f t="shared" si="0"/>
        <v>0</v>
      </c>
      <c r="I16" s="32"/>
    </row>
    <row r="17" spans="1:9" ht="15">
      <c r="A17" s="31" t="s">
        <v>70</v>
      </c>
      <c r="B17" s="167"/>
      <c r="C17" s="167"/>
      <c r="D17" s="167"/>
      <c r="E17" s="167"/>
      <c r="F17" s="167"/>
      <c r="G17" s="167"/>
      <c r="H17" s="167">
        <f t="shared" si="0"/>
        <v>0</v>
      </c>
      <c r="I17" s="32"/>
    </row>
    <row r="18" spans="1:9" ht="28.5">
      <c r="A18" s="30" t="s">
        <v>71</v>
      </c>
      <c r="B18" s="167"/>
      <c r="C18" s="167"/>
      <c r="D18" s="167"/>
      <c r="E18" s="167"/>
      <c r="F18" s="167"/>
      <c r="G18" s="167"/>
      <c r="H18" s="167">
        <f t="shared" si="0"/>
        <v>0</v>
      </c>
      <c r="I18" s="32"/>
    </row>
    <row r="19" spans="1:9" ht="28.5">
      <c r="A19" s="30" t="s">
        <v>289</v>
      </c>
      <c r="B19" s="167">
        <f>B21+B20</f>
        <v>0</v>
      </c>
      <c r="C19" s="167">
        <f>C21+C20</f>
        <v>0</v>
      </c>
      <c r="D19" s="167"/>
      <c r="E19" s="167"/>
      <c r="F19" s="167"/>
      <c r="G19" s="167"/>
      <c r="H19" s="167">
        <f>SUM(B19:G19)</f>
        <v>0</v>
      </c>
      <c r="I19" s="32"/>
    </row>
    <row r="20" spans="1:9" ht="15">
      <c r="A20" s="31" t="s">
        <v>226</v>
      </c>
      <c r="B20" s="167">
        <v>0</v>
      </c>
      <c r="C20" s="167">
        <v>0</v>
      </c>
      <c r="D20" s="167"/>
      <c r="E20" s="167"/>
      <c r="F20" s="167"/>
      <c r="G20" s="167"/>
      <c r="H20" s="167">
        <f t="shared" si="0"/>
        <v>0</v>
      </c>
      <c r="I20" s="32"/>
    </row>
    <row r="21" spans="1:9" ht="15">
      <c r="A21" s="31" t="s">
        <v>227</v>
      </c>
      <c r="B21" s="167">
        <v>0</v>
      </c>
      <c r="C21" s="167">
        <v>0</v>
      </c>
      <c r="D21" s="167"/>
      <c r="E21" s="167"/>
      <c r="F21" s="167"/>
      <c r="G21" s="167"/>
      <c r="H21" s="167">
        <f t="shared" si="0"/>
        <v>0</v>
      </c>
      <c r="I21" s="32"/>
    </row>
    <row r="22" spans="1:9" ht="15">
      <c r="A22" s="30" t="s">
        <v>74</v>
      </c>
      <c r="B22" s="167"/>
      <c r="C22" s="167"/>
      <c r="D22" s="167"/>
      <c r="E22" s="167"/>
      <c r="F22" s="167"/>
      <c r="G22" s="167">
        <f>'справка № 1-КИС-БАЛАНС'!E18</f>
        <v>-14515.92</v>
      </c>
      <c r="H22" s="167">
        <f t="shared" si="0"/>
        <v>-14515.92</v>
      </c>
      <c r="I22" s="32"/>
    </row>
    <row r="23" spans="1:9" ht="15">
      <c r="A23" s="31" t="s">
        <v>75</v>
      </c>
      <c r="B23" s="167"/>
      <c r="C23" s="167"/>
      <c r="D23" s="167"/>
      <c r="E23" s="167"/>
      <c r="F23" s="167"/>
      <c r="G23" s="167"/>
      <c r="H23" s="167">
        <f t="shared" si="0"/>
        <v>0</v>
      </c>
      <c r="I23" s="32"/>
    </row>
    <row r="24" spans="1:9" ht="15">
      <c r="A24" s="31" t="s">
        <v>76</v>
      </c>
      <c r="B24" s="167"/>
      <c r="C24" s="167"/>
      <c r="D24" s="167"/>
      <c r="E24" s="167"/>
      <c r="F24" s="167"/>
      <c r="G24" s="167"/>
      <c r="H24" s="167">
        <f t="shared" si="0"/>
        <v>0</v>
      </c>
      <c r="I24" s="32"/>
    </row>
    <row r="25" spans="1:9" ht="15">
      <c r="A25" s="31" t="s">
        <v>77</v>
      </c>
      <c r="B25" s="167"/>
      <c r="C25" s="167"/>
      <c r="D25" s="167"/>
      <c r="E25" s="167"/>
      <c r="F25" s="167"/>
      <c r="G25" s="167"/>
      <c r="H25" s="167">
        <f t="shared" si="0"/>
        <v>0</v>
      </c>
      <c r="I25" s="32"/>
    </row>
    <row r="26" spans="1:9" ht="15">
      <c r="A26" s="31" t="s">
        <v>78</v>
      </c>
      <c r="B26" s="167"/>
      <c r="C26" s="167"/>
      <c r="D26" s="167"/>
      <c r="E26" s="167"/>
      <c r="F26" s="167"/>
      <c r="G26" s="167"/>
      <c r="H26" s="167">
        <f t="shared" si="0"/>
        <v>0</v>
      </c>
      <c r="I26" s="32"/>
    </row>
    <row r="27" spans="1:9" ht="45">
      <c r="A27" s="31" t="s">
        <v>290</v>
      </c>
      <c r="B27" s="167"/>
      <c r="C27" s="167"/>
      <c r="D27" s="167"/>
      <c r="E27" s="167"/>
      <c r="F27" s="167"/>
      <c r="G27" s="167"/>
      <c r="H27" s="167">
        <f t="shared" si="0"/>
        <v>0</v>
      </c>
      <c r="I27" s="32"/>
    </row>
    <row r="28" spans="1:9" ht="15">
      <c r="A28" s="31" t="s">
        <v>79</v>
      </c>
      <c r="B28" s="167"/>
      <c r="C28" s="167"/>
      <c r="D28" s="167"/>
      <c r="E28" s="167"/>
      <c r="F28" s="167"/>
      <c r="G28" s="167"/>
      <c r="H28" s="167">
        <f t="shared" si="0"/>
        <v>0</v>
      </c>
      <c r="I28" s="32"/>
    </row>
    <row r="29" spans="1:9" ht="15">
      <c r="A29" s="31" t="s">
        <v>80</v>
      </c>
      <c r="B29" s="167"/>
      <c r="C29" s="167"/>
      <c r="D29" s="167"/>
      <c r="E29" s="167"/>
      <c r="F29" s="167"/>
      <c r="G29" s="167"/>
      <c r="H29" s="167">
        <f t="shared" si="0"/>
        <v>0</v>
      </c>
      <c r="I29" s="32"/>
    </row>
    <row r="30" spans="1:9" ht="30">
      <c r="A30" s="31" t="s">
        <v>291</v>
      </c>
      <c r="B30" s="167"/>
      <c r="C30" s="167"/>
      <c r="D30" s="167">
        <f>D31-D32</f>
        <v>138639.5399999998</v>
      </c>
      <c r="E30" s="167"/>
      <c r="F30" s="167"/>
      <c r="G30" s="167"/>
      <c r="H30" s="167">
        <f t="shared" si="0"/>
        <v>138639.5399999998</v>
      </c>
      <c r="I30" s="32"/>
    </row>
    <row r="31" spans="1:9" ht="15">
      <c r="A31" s="31" t="s">
        <v>79</v>
      </c>
      <c r="B31" s="167"/>
      <c r="C31" s="167"/>
      <c r="D31" s="167">
        <v>1791248.14</v>
      </c>
      <c r="E31" s="167"/>
      <c r="F31" s="167"/>
      <c r="G31" s="167"/>
      <c r="H31" s="167">
        <f t="shared" si="0"/>
        <v>1791248.14</v>
      </c>
      <c r="I31" s="32"/>
    </row>
    <row r="32" spans="1:9" ht="15">
      <c r="A32" s="31" t="s">
        <v>80</v>
      </c>
      <c r="B32" s="167"/>
      <c r="C32" s="167"/>
      <c r="D32" s="167">
        <v>1652608.6</v>
      </c>
      <c r="E32" s="167"/>
      <c r="F32" s="167"/>
      <c r="G32" s="167"/>
      <c r="H32" s="167">
        <f t="shared" si="0"/>
        <v>1652608.6</v>
      </c>
      <c r="I32" s="32"/>
    </row>
    <row r="33" spans="1:9" ht="15">
      <c r="A33" s="31" t="s">
        <v>228</v>
      </c>
      <c r="B33" s="167"/>
      <c r="C33" s="167"/>
      <c r="D33" s="167"/>
      <c r="E33" s="167"/>
      <c r="F33" s="167"/>
      <c r="G33" s="167"/>
      <c r="H33" s="167">
        <f t="shared" si="0"/>
        <v>0</v>
      </c>
      <c r="I33" s="32"/>
    </row>
    <row r="34" spans="1:9" ht="28.5">
      <c r="A34" s="30" t="s">
        <v>81</v>
      </c>
      <c r="B34" s="167">
        <f>B14+B19</f>
        <v>15963515.34</v>
      </c>
      <c r="C34" s="167">
        <f>C14+C19</f>
        <v>-88569.09999999998</v>
      </c>
      <c r="D34" s="167">
        <f>D14+D30</f>
        <v>-4825454.18</v>
      </c>
      <c r="E34" s="167"/>
      <c r="F34" s="167">
        <f>F14</f>
        <v>1963909.74</v>
      </c>
      <c r="G34" s="167">
        <f>G14+G22</f>
        <v>-5111795.11</v>
      </c>
      <c r="H34" s="167">
        <f t="shared" si="0"/>
        <v>7901606.69</v>
      </c>
      <c r="I34" s="32"/>
    </row>
    <row r="35" spans="1:9" ht="15">
      <c r="A35" s="31" t="s">
        <v>253</v>
      </c>
      <c r="B35" s="167"/>
      <c r="C35" s="167"/>
      <c r="D35" s="167"/>
      <c r="E35" s="167"/>
      <c r="F35" s="167"/>
      <c r="G35" s="167"/>
      <c r="H35" s="167">
        <f t="shared" si="0"/>
        <v>0</v>
      </c>
      <c r="I35" s="32"/>
    </row>
    <row r="36" spans="1:9" ht="28.5">
      <c r="A36" s="30" t="s">
        <v>82</v>
      </c>
      <c r="B36" s="167">
        <f aca="true" t="shared" si="1" ref="B36:G36">B34</f>
        <v>15963515.34</v>
      </c>
      <c r="C36" s="167">
        <f t="shared" si="1"/>
        <v>-88569.09999999998</v>
      </c>
      <c r="D36" s="167">
        <f t="shared" si="1"/>
        <v>-4825454.18</v>
      </c>
      <c r="E36" s="167">
        <f t="shared" si="1"/>
        <v>0</v>
      </c>
      <c r="F36" s="167">
        <f t="shared" si="1"/>
        <v>1963909.74</v>
      </c>
      <c r="G36" s="167">
        <f t="shared" si="1"/>
        <v>-5111795.11</v>
      </c>
      <c r="H36" s="167">
        <f t="shared" si="0"/>
        <v>7901606.69</v>
      </c>
      <c r="I36" s="32"/>
    </row>
    <row r="37" spans="1:9" ht="15">
      <c r="A37" s="200"/>
      <c r="B37" s="201"/>
      <c r="C37" s="201"/>
      <c r="D37" s="201"/>
      <c r="E37" s="201"/>
      <c r="F37" s="201"/>
      <c r="G37" s="201"/>
      <c r="H37" s="201"/>
      <c r="I37" s="32"/>
    </row>
    <row r="38" ht="15">
      <c r="I38" s="32"/>
    </row>
    <row r="39" spans="1:9" ht="15">
      <c r="A39" s="170" t="str">
        <f>'справка № 1-КИС-БАЛАНС'!A46</f>
        <v>Дата: 25.07.2011</v>
      </c>
      <c r="B39" s="171" t="s">
        <v>323</v>
      </c>
      <c r="C39" s="172"/>
      <c r="D39" s="173" t="s">
        <v>324</v>
      </c>
      <c r="F39" s="189"/>
      <c r="G39" s="173"/>
      <c r="I39" s="47"/>
    </row>
    <row r="40" spans="1:9" ht="15">
      <c r="A40" s="32"/>
      <c r="B40" s="172"/>
      <c r="C40" s="174" t="s">
        <v>370</v>
      </c>
      <c r="D40" s="175" t="s">
        <v>325</v>
      </c>
      <c r="E40" s="172"/>
      <c r="G40" s="37"/>
      <c r="H40" s="174"/>
      <c r="I40" s="47"/>
    </row>
    <row r="41" spans="1:9" ht="15">
      <c r="A41" s="33"/>
      <c r="B41" s="34"/>
      <c r="C41" s="34"/>
      <c r="D41" s="34"/>
      <c r="E41" s="34"/>
      <c r="F41" s="34"/>
      <c r="G41" s="34"/>
      <c r="H41" s="35"/>
      <c r="I41" s="32"/>
    </row>
    <row r="42" spans="1:9" ht="15">
      <c r="A42" s="33"/>
      <c r="B42" s="34"/>
      <c r="C42" s="34"/>
      <c r="D42" s="34"/>
      <c r="E42" s="34"/>
      <c r="F42" s="34"/>
      <c r="G42" s="34"/>
      <c r="H42" s="35"/>
      <c r="I42" s="32"/>
    </row>
    <row r="43" ht="15">
      <c r="I43" s="32"/>
    </row>
    <row r="44" spans="1:9" ht="15">
      <c r="A44" s="32"/>
      <c r="B44" s="32"/>
      <c r="C44" s="32"/>
      <c r="D44" s="32"/>
      <c r="E44" s="32"/>
      <c r="F44" s="32"/>
      <c r="G44" s="32"/>
      <c r="H44" s="32"/>
      <c r="I44" s="32"/>
    </row>
    <row r="45" spans="1:9" ht="15">
      <c r="A45" s="32"/>
      <c r="B45" s="32"/>
      <c r="C45" s="32"/>
      <c r="D45" s="32"/>
      <c r="E45" s="32"/>
      <c r="F45" s="32"/>
      <c r="G45" s="32"/>
      <c r="H45" s="32"/>
      <c r="I45" s="32"/>
    </row>
    <row r="46" spans="1:9" ht="15">
      <c r="A46" s="32"/>
      <c r="B46" s="32"/>
      <c r="C46" s="32"/>
      <c r="D46" s="32"/>
      <c r="E46" s="32"/>
      <c r="F46" s="32"/>
      <c r="G46" s="32"/>
      <c r="H46" s="32"/>
      <c r="I46" s="32"/>
    </row>
    <row r="47" spans="1:9" ht="15">
      <c r="A47" s="32"/>
      <c r="B47" s="32"/>
      <c r="C47" s="32"/>
      <c r="D47" s="32"/>
      <c r="E47" s="32"/>
      <c r="F47" s="32"/>
      <c r="G47" s="32"/>
      <c r="H47" s="32"/>
      <c r="I47" s="32"/>
    </row>
    <row r="48" spans="1:9" ht="15">
      <c r="A48" s="32"/>
      <c r="B48" s="32"/>
      <c r="C48" s="32"/>
      <c r="D48" s="32"/>
      <c r="E48" s="32"/>
      <c r="F48" s="32"/>
      <c r="G48" s="32"/>
      <c r="H48" s="32"/>
      <c r="I48" s="32"/>
    </row>
    <row r="49" spans="1:9" ht="15">
      <c r="A49" s="32"/>
      <c r="B49" s="32"/>
      <c r="C49" s="32"/>
      <c r="D49" s="32"/>
      <c r="E49" s="32"/>
      <c r="F49" s="32"/>
      <c r="G49" s="32"/>
      <c r="H49" s="32"/>
      <c r="I49" s="32"/>
    </row>
    <row r="50" spans="1:9" ht="15">
      <c r="A50" s="32"/>
      <c r="B50" s="32"/>
      <c r="C50" s="32"/>
      <c r="D50" s="32"/>
      <c r="E50" s="32"/>
      <c r="F50" s="32"/>
      <c r="G50" s="32"/>
      <c r="H50" s="32"/>
      <c r="I50" s="32"/>
    </row>
    <row r="51" spans="1:9" ht="15">
      <c r="A51" s="32"/>
      <c r="B51" s="32"/>
      <c r="C51" s="32"/>
      <c r="D51" s="32"/>
      <c r="E51" s="32"/>
      <c r="F51" s="32"/>
      <c r="G51" s="32"/>
      <c r="H51" s="32"/>
      <c r="I51" s="32"/>
    </row>
    <row r="52" spans="1:9" ht="15">
      <c r="A52" s="32"/>
      <c r="B52" s="32"/>
      <c r="C52" s="32"/>
      <c r="D52" s="32"/>
      <c r="E52" s="32"/>
      <c r="F52" s="32"/>
      <c r="G52" s="32"/>
      <c r="H52" s="32"/>
      <c r="I52" s="32"/>
    </row>
    <row r="53" spans="1:9" ht="15">
      <c r="A53" s="32"/>
      <c r="B53" s="32"/>
      <c r="C53" s="32"/>
      <c r="D53" s="32"/>
      <c r="E53" s="32"/>
      <c r="F53" s="32"/>
      <c r="G53" s="32"/>
      <c r="H53" s="32"/>
      <c r="I53" s="32"/>
    </row>
    <row r="54" spans="1:9" ht="15">
      <c r="A54" s="32"/>
      <c r="B54" s="32"/>
      <c r="C54" s="32"/>
      <c r="D54" s="32"/>
      <c r="E54" s="32"/>
      <c r="F54" s="32"/>
      <c r="G54" s="32"/>
      <c r="H54" s="32"/>
      <c r="I54" s="32"/>
    </row>
    <row r="55" spans="1:9" ht="15">
      <c r="A55" s="32"/>
      <c r="B55" s="32"/>
      <c r="C55" s="32"/>
      <c r="D55" s="32"/>
      <c r="E55" s="32"/>
      <c r="F55" s="32"/>
      <c r="G55" s="32"/>
      <c r="H55" s="32"/>
      <c r="I55" s="32"/>
    </row>
    <row r="56" spans="1:9" ht="15">
      <c r="A56" s="32"/>
      <c r="B56" s="32"/>
      <c r="C56" s="32"/>
      <c r="D56" s="32"/>
      <c r="E56" s="32"/>
      <c r="F56" s="32"/>
      <c r="G56" s="32"/>
      <c r="H56" s="32"/>
      <c r="I56" s="32"/>
    </row>
    <row r="57" spans="1:9" ht="15">
      <c r="A57" s="32"/>
      <c r="B57" s="32"/>
      <c r="C57" s="32"/>
      <c r="D57" s="32"/>
      <c r="E57" s="32"/>
      <c r="F57" s="32"/>
      <c r="G57" s="32"/>
      <c r="H57" s="32"/>
      <c r="I57" s="32"/>
    </row>
    <row r="58" spans="1:9" ht="15">
      <c r="A58" s="32"/>
      <c r="B58" s="32"/>
      <c r="C58" s="32"/>
      <c r="D58" s="32"/>
      <c r="E58" s="32"/>
      <c r="F58" s="32"/>
      <c r="G58" s="32"/>
      <c r="H58" s="32"/>
      <c r="I58" s="32"/>
    </row>
    <row r="59" spans="1:9" ht="15">
      <c r="A59" s="32"/>
      <c r="B59" s="32"/>
      <c r="C59" s="32"/>
      <c r="D59" s="32"/>
      <c r="E59" s="32"/>
      <c r="F59" s="32"/>
      <c r="G59" s="32"/>
      <c r="H59" s="32"/>
      <c r="I59" s="32"/>
    </row>
    <row r="60" spans="1:9" ht="15">
      <c r="A60" s="32"/>
      <c r="B60" s="32"/>
      <c r="C60" s="32"/>
      <c r="D60" s="32"/>
      <c r="E60" s="32"/>
      <c r="F60" s="32"/>
      <c r="G60" s="32"/>
      <c r="H60" s="32"/>
      <c r="I60" s="32"/>
    </row>
    <row r="61" spans="1:9" ht="15">
      <c r="A61" s="32"/>
      <c r="B61" s="32"/>
      <c r="C61" s="32"/>
      <c r="D61" s="32"/>
      <c r="E61" s="32"/>
      <c r="F61" s="32"/>
      <c r="G61" s="32"/>
      <c r="H61" s="32"/>
      <c r="I61" s="32"/>
    </row>
    <row r="62" spans="1:9" ht="15">
      <c r="A62" s="32"/>
      <c r="B62" s="32"/>
      <c r="C62" s="32"/>
      <c r="D62" s="32"/>
      <c r="E62" s="32"/>
      <c r="F62" s="32"/>
      <c r="G62" s="32"/>
      <c r="H62" s="32"/>
      <c r="I62" s="32"/>
    </row>
    <row r="63" spans="1:9" ht="15">
      <c r="A63" s="32"/>
      <c r="B63" s="32"/>
      <c r="C63" s="32"/>
      <c r="D63" s="32"/>
      <c r="E63" s="32"/>
      <c r="F63" s="32"/>
      <c r="G63" s="32"/>
      <c r="H63" s="32"/>
      <c r="I63" s="32"/>
    </row>
    <row r="64" spans="1:9" ht="15">
      <c r="A64" s="32"/>
      <c r="B64" s="32"/>
      <c r="C64" s="32"/>
      <c r="D64" s="32"/>
      <c r="E64" s="32"/>
      <c r="F64" s="32"/>
      <c r="G64" s="32"/>
      <c r="H64" s="32"/>
      <c r="I64" s="32"/>
    </row>
    <row r="65" spans="1:9" ht="15">
      <c r="A65" s="32"/>
      <c r="B65" s="32"/>
      <c r="C65" s="32"/>
      <c r="D65" s="32"/>
      <c r="E65" s="32"/>
      <c r="F65" s="32"/>
      <c r="G65" s="32"/>
      <c r="H65" s="32"/>
      <c r="I65" s="32"/>
    </row>
    <row r="66" spans="1:9" ht="15">
      <c r="A66" s="32"/>
      <c r="B66" s="32"/>
      <c r="C66" s="32"/>
      <c r="D66" s="32"/>
      <c r="E66" s="32"/>
      <c r="F66" s="32"/>
      <c r="G66" s="32"/>
      <c r="H66" s="32"/>
      <c r="I66" s="32"/>
    </row>
    <row r="67" spans="1:9" ht="15">
      <c r="A67" s="32"/>
      <c r="B67" s="32"/>
      <c r="C67" s="32"/>
      <c r="D67" s="32"/>
      <c r="E67" s="32"/>
      <c r="F67" s="32"/>
      <c r="G67" s="32"/>
      <c r="H67" s="32"/>
      <c r="I67" s="32"/>
    </row>
    <row r="68" spans="1:9" ht="15">
      <c r="A68" s="32"/>
      <c r="B68" s="32"/>
      <c r="C68" s="32"/>
      <c r="D68" s="32"/>
      <c r="E68" s="32"/>
      <c r="F68" s="32"/>
      <c r="G68" s="32"/>
      <c r="H68" s="32"/>
      <c r="I68" s="32"/>
    </row>
    <row r="69" spans="1:9" ht="15">
      <c r="A69" s="32"/>
      <c r="B69" s="32"/>
      <c r="C69" s="32"/>
      <c r="D69" s="32"/>
      <c r="E69" s="32"/>
      <c r="F69" s="32"/>
      <c r="G69" s="32"/>
      <c r="H69" s="32"/>
      <c r="I69" s="32"/>
    </row>
    <row r="70" spans="1:9" ht="15">
      <c r="A70" s="32"/>
      <c r="B70" s="32"/>
      <c r="C70" s="32"/>
      <c r="D70" s="32"/>
      <c r="E70" s="32"/>
      <c r="F70" s="32"/>
      <c r="G70" s="32"/>
      <c r="H70" s="32"/>
      <c r="I70" s="32"/>
    </row>
    <row r="71" spans="1:9" ht="15">
      <c r="A71" s="32"/>
      <c r="B71" s="32"/>
      <c r="C71" s="32"/>
      <c r="D71" s="32"/>
      <c r="E71" s="32"/>
      <c r="F71" s="32"/>
      <c r="G71" s="32"/>
      <c r="H71" s="32"/>
      <c r="I71" s="32"/>
    </row>
    <row r="72" spans="1:9" ht="15">
      <c r="A72" s="32"/>
      <c r="B72" s="32"/>
      <c r="C72" s="32"/>
      <c r="D72" s="32"/>
      <c r="E72" s="32"/>
      <c r="F72" s="32"/>
      <c r="G72" s="32"/>
      <c r="H72" s="32"/>
      <c r="I72" s="32"/>
    </row>
    <row r="73" spans="1:9" ht="15">
      <c r="A73" s="32"/>
      <c r="B73" s="32"/>
      <c r="C73" s="32"/>
      <c r="D73" s="32"/>
      <c r="E73" s="32"/>
      <c r="F73" s="32"/>
      <c r="G73" s="32"/>
      <c r="H73" s="32"/>
      <c r="I73" s="32"/>
    </row>
    <row r="74" spans="1:9" ht="15">
      <c r="A74" s="32"/>
      <c r="B74" s="32"/>
      <c r="C74" s="32"/>
      <c r="D74" s="32"/>
      <c r="E74" s="32"/>
      <c r="F74" s="32"/>
      <c r="G74" s="32"/>
      <c r="H74" s="32"/>
      <c r="I74" s="32"/>
    </row>
    <row r="75" spans="1:9" ht="15">
      <c r="A75" s="32"/>
      <c r="B75" s="32"/>
      <c r="C75" s="32"/>
      <c r="D75" s="32"/>
      <c r="E75" s="32"/>
      <c r="F75" s="32"/>
      <c r="G75" s="32"/>
      <c r="H75" s="32"/>
      <c r="I75" s="32"/>
    </row>
    <row r="76" spans="1:9" ht="15">
      <c r="A76" s="32"/>
      <c r="B76" s="32"/>
      <c r="C76" s="32"/>
      <c r="D76" s="32"/>
      <c r="E76" s="32"/>
      <c r="F76" s="32"/>
      <c r="G76" s="32"/>
      <c r="H76" s="32"/>
      <c r="I76" s="32"/>
    </row>
    <row r="77" spans="1:9" ht="15">
      <c r="A77" s="32"/>
      <c r="B77" s="32"/>
      <c r="C77" s="32"/>
      <c r="D77" s="32"/>
      <c r="E77" s="32"/>
      <c r="F77" s="32"/>
      <c r="G77" s="32"/>
      <c r="H77" s="32"/>
      <c r="I77" s="32"/>
    </row>
    <row r="78" spans="1:9" ht="15">
      <c r="A78" s="32"/>
      <c r="B78" s="32"/>
      <c r="C78" s="32"/>
      <c r="D78" s="32"/>
      <c r="E78" s="32"/>
      <c r="F78" s="32"/>
      <c r="G78" s="32"/>
      <c r="H78" s="32"/>
      <c r="I78" s="32"/>
    </row>
    <row r="79" spans="1:9" ht="15">
      <c r="A79" s="32"/>
      <c r="B79" s="32"/>
      <c r="C79" s="32"/>
      <c r="D79" s="32"/>
      <c r="E79" s="32"/>
      <c r="F79" s="32"/>
      <c r="G79" s="32"/>
      <c r="H79" s="32"/>
      <c r="I79" s="32"/>
    </row>
    <row r="80" spans="1:9" ht="15">
      <c r="A80" s="32"/>
      <c r="B80" s="32"/>
      <c r="C80" s="32"/>
      <c r="D80" s="32"/>
      <c r="E80" s="32"/>
      <c r="F80" s="32"/>
      <c r="G80" s="32"/>
      <c r="H80" s="32"/>
      <c r="I80" s="32"/>
    </row>
    <row r="81" spans="1:9" ht="15">
      <c r="A81" s="32"/>
      <c r="B81" s="32"/>
      <c r="C81" s="32"/>
      <c r="D81" s="32"/>
      <c r="E81" s="32"/>
      <c r="F81" s="32"/>
      <c r="G81" s="32"/>
      <c r="H81" s="32"/>
      <c r="I81" s="32"/>
    </row>
    <row r="82" spans="1:9" ht="15">
      <c r="A82" s="32"/>
      <c r="B82" s="32"/>
      <c r="C82" s="32"/>
      <c r="D82" s="32"/>
      <c r="E82" s="32"/>
      <c r="F82" s="32"/>
      <c r="G82" s="32"/>
      <c r="H82" s="32"/>
      <c r="I82" s="32"/>
    </row>
    <row r="83" spans="1:9" ht="15">
      <c r="A83" s="32"/>
      <c r="B83" s="32"/>
      <c r="C83" s="32"/>
      <c r="D83" s="32"/>
      <c r="E83" s="32"/>
      <c r="F83" s="32"/>
      <c r="G83" s="32"/>
      <c r="H83" s="32"/>
      <c r="I83" s="32"/>
    </row>
    <row r="84" spans="1:9" ht="15">
      <c r="A84" s="32"/>
      <c r="B84" s="32"/>
      <c r="C84" s="32"/>
      <c r="D84" s="32"/>
      <c r="E84" s="32"/>
      <c r="F84" s="32"/>
      <c r="G84" s="32"/>
      <c r="H84" s="32"/>
      <c r="I84" s="32"/>
    </row>
    <row r="85" spans="1:9" ht="15">
      <c r="A85" s="32"/>
      <c r="B85" s="32"/>
      <c r="C85" s="32"/>
      <c r="D85" s="32"/>
      <c r="E85" s="32"/>
      <c r="F85" s="32"/>
      <c r="G85" s="32"/>
      <c r="H85" s="32"/>
      <c r="I85" s="32"/>
    </row>
    <row r="86" spans="1:9" ht="15">
      <c r="A86" s="32"/>
      <c r="B86" s="32"/>
      <c r="C86" s="32"/>
      <c r="D86" s="32"/>
      <c r="E86" s="32"/>
      <c r="F86" s="32"/>
      <c r="G86" s="32"/>
      <c r="H86" s="32"/>
      <c r="I86" s="32"/>
    </row>
    <row r="87" spans="1:9" ht="15">
      <c r="A87" s="32"/>
      <c r="B87" s="32"/>
      <c r="C87" s="32"/>
      <c r="D87" s="32"/>
      <c r="E87" s="32"/>
      <c r="F87" s="32"/>
      <c r="G87" s="32"/>
      <c r="H87" s="32"/>
      <c r="I87" s="32"/>
    </row>
    <row r="88" spans="1:9" ht="15">
      <c r="A88" s="32"/>
      <c r="B88" s="32"/>
      <c r="C88" s="32"/>
      <c r="D88" s="32"/>
      <c r="E88" s="32"/>
      <c r="F88" s="32"/>
      <c r="G88" s="32"/>
      <c r="H88" s="32"/>
      <c r="I88" s="32"/>
    </row>
    <row r="89" spans="1:9" ht="15">
      <c r="A89" s="32"/>
      <c r="B89" s="32"/>
      <c r="C89" s="32"/>
      <c r="D89" s="32"/>
      <c r="E89" s="32"/>
      <c r="F89" s="32"/>
      <c r="G89" s="32"/>
      <c r="H89" s="32"/>
      <c r="I89" s="32"/>
    </row>
    <row r="90" spans="1:9" ht="15">
      <c r="A90" s="32"/>
      <c r="B90" s="32"/>
      <c r="C90" s="32"/>
      <c r="D90" s="32"/>
      <c r="E90" s="32"/>
      <c r="F90" s="32"/>
      <c r="G90" s="32"/>
      <c r="H90" s="32"/>
      <c r="I90" s="32"/>
    </row>
    <row r="91" spans="1:9" ht="15">
      <c r="A91" s="32"/>
      <c r="B91" s="32"/>
      <c r="C91" s="32"/>
      <c r="D91" s="32"/>
      <c r="E91" s="32"/>
      <c r="F91" s="32"/>
      <c r="G91" s="32"/>
      <c r="H91" s="32"/>
      <c r="I91" s="32"/>
    </row>
    <row r="92" spans="1:9" ht="15">
      <c r="A92" s="32"/>
      <c r="B92" s="32"/>
      <c r="C92" s="32"/>
      <c r="D92" s="32"/>
      <c r="E92" s="32"/>
      <c r="F92" s="32"/>
      <c r="G92" s="32"/>
      <c r="H92" s="32"/>
      <c r="I92" s="32"/>
    </row>
    <row r="93" spans="1:9" ht="15">
      <c r="A93" s="32"/>
      <c r="B93" s="32"/>
      <c r="C93" s="32"/>
      <c r="D93" s="32"/>
      <c r="E93" s="32"/>
      <c r="F93" s="32"/>
      <c r="G93" s="32"/>
      <c r="H93" s="32"/>
      <c r="I93" s="32"/>
    </row>
    <row r="94" spans="1:9" ht="15">
      <c r="A94" s="32"/>
      <c r="B94" s="32"/>
      <c r="C94" s="32"/>
      <c r="D94" s="32"/>
      <c r="E94" s="32"/>
      <c r="F94" s="32"/>
      <c r="G94" s="32"/>
      <c r="H94" s="32"/>
      <c r="I94" s="32"/>
    </row>
    <row r="95" spans="1:9" ht="15">
      <c r="A95" s="32"/>
      <c r="B95" s="32"/>
      <c r="C95" s="32"/>
      <c r="D95" s="32"/>
      <c r="E95" s="32"/>
      <c r="F95" s="32"/>
      <c r="G95" s="32"/>
      <c r="H95" s="32"/>
      <c r="I95" s="32"/>
    </row>
    <row r="96" spans="1:9" ht="15">
      <c r="A96" s="32"/>
      <c r="B96" s="32"/>
      <c r="C96" s="32"/>
      <c r="D96" s="32"/>
      <c r="E96" s="32"/>
      <c r="F96" s="32"/>
      <c r="G96" s="32"/>
      <c r="H96" s="32"/>
      <c r="I96" s="32"/>
    </row>
    <row r="97" spans="1:9" ht="15">
      <c r="A97" s="32"/>
      <c r="B97" s="32"/>
      <c r="C97" s="32"/>
      <c r="D97" s="32"/>
      <c r="E97" s="32"/>
      <c r="F97" s="32"/>
      <c r="G97" s="32"/>
      <c r="H97" s="32"/>
      <c r="I97" s="32"/>
    </row>
    <row r="98" spans="1:9" ht="15">
      <c r="A98" s="32"/>
      <c r="B98" s="32"/>
      <c r="C98" s="32"/>
      <c r="D98" s="32"/>
      <c r="E98" s="32"/>
      <c r="F98" s="32"/>
      <c r="G98" s="32"/>
      <c r="H98" s="32"/>
      <c r="I98" s="32"/>
    </row>
    <row r="99" spans="1:9" ht="15">
      <c r="A99" s="32"/>
      <c r="B99" s="32"/>
      <c r="C99" s="32"/>
      <c r="D99" s="32"/>
      <c r="E99" s="32"/>
      <c r="F99" s="32"/>
      <c r="G99" s="32"/>
      <c r="H99" s="32"/>
      <c r="I99" s="32"/>
    </row>
    <row r="100" spans="1:9" ht="15">
      <c r="A100" s="32"/>
      <c r="B100" s="32"/>
      <c r="C100" s="32"/>
      <c r="D100" s="32"/>
      <c r="E100" s="32"/>
      <c r="F100" s="32"/>
      <c r="G100" s="32"/>
      <c r="H100" s="32"/>
      <c r="I100" s="32"/>
    </row>
    <row r="101" spans="1:9" ht="15">
      <c r="A101" s="32"/>
      <c r="B101" s="32"/>
      <c r="C101" s="32"/>
      <c r="D101" s="32"/>
      <c r="E101" s="32"/>
      <c r="F101" s="32"/>
      <c r="G101" s="32"/>
      <c r="H101" s="32"/>
      <c r="I101" s="32"/>
    </row>
    <row r="102" spans="1:9" ht="15">
      <c r="A102" s="32"/>
      <c r="B102" s="32"/>
      <c r="C102" s="32"/>
      <c r="D102" s="32"/>
      <c r="E102" s="32"/>
      <c r="F102" s="32"/>
      <c r="G102" s="32"/>
      <c r="H102" s="32"/>
      <c r="I102" s="32"/>
    </row>
    <row r="103" spans="1:9" ht="15">
      <c r="A103" s="32"/>
      <c r="B103" s="32"/>
      <c r="C103" s="32"/>
      <c r="D103" s="32"/>
      <c r="E103" s="32"/>
      <c r="F103" s="32"/>
      <c r="G103" s="32"/>
      <c r="H103" s="32"/>
      <c r="I103" s="32"/>
    </row>
    <row r="104" spans="1:9" ht="15">
      <c r="A104" s="32"/>
      <c r="B104" s="32"/>
      <c r="C104" s="32"/>
      <c r="D104" s="32"/>
      <c r="E104" s="32"/>
      <c r="F104" s="32"/>
      <c r="G104" s="32"/>
      <c r="H104" s="32"/>
      <c r="I104" s="32"/>
    </row>
    <row r="105" spans="1:9" ht="15">
      <c r="A105" s="32"/>
      <c r="B105" s="32"/>
      <c r="C105" s="32"/>
      <c r="D105" s="32"/>
      <c r="E105" s="32"/>
      <c r="F105" s="32"/>
      <c r="G105" s="32"/>
      <c r="H105" s="32"/>
      <c r="I105" s="32"/>
    </row>
    <row r="106" spans="1:9" ht="15">
      <c r="A106" s="32"/>
      <c r="B106" s="32"/>
      <c r="C106" s="32"/>
      <c r="D106" s="32"/>
      <c r="E106" s="32"/>
      <c r="F106" s="32"/>
      <c r="G106" s="32"/>
      <c r="H106" s="32"/>
      <c r="I106" s="32"/>
    </row>
    <row r="107" spans="1:9" ht="15">
      <c r="A107" s="32"/>
      <c r="B107" s="32"/>
      <c r="C107" s="32"/>
      <c r="D107" s="32"/>
      <c r="E107" s="32"/>
      <c r="F107" s="32"/>
      <c r="G107" s="32"/>
      <c r="H107" s="32"/>
      <c r="I107" s="32"/>
    </row>
    <row r="108" spans="1:9" ht="15">
      <c r="A108" s="32"/>
      <c r="B108" s="32"/>
      <c r="C108" s="32"/>
      <c r="D108" s="32"/>
      <c r="E108" s="32"/>
      <c r="F108" s="32"/>
      <c r="G108" s="32"/>
      <c r="H108" s="32"/>
      <c r="I108" s="32"/>
    </row>
    <row r="109" spans="1:9" ht="15">
      <c r="A109" s="32"/>
      <c r="B109" s="32"/>
      <c r="C109" s="32"/>
      <c r="D109" s="32"/>
      <c r="E109" s="32"/>
      <c r="F109" s="32"/>
      <c r="G109" s="32"/>
      <c r="H109" s="32"/>
      <c r="I109" s="32"/>
    </row>
    <row r="110" spans="1:9" ht="15">
      <c r="A110" s="32"/>
      <c r="B110" s="32"/>
      <c r="C110" s="32"/>
      <c r="D110" s="32"/>
      <c r="E110" s="32"/>
      <c r="F110" s="32"/>
      <c r="G110" s="32"/>
      <c r="H110" s="32"/>
      <c r="I110" s="32"/>
    </row>
    <row r="111" spans="1:9" ht="15">
      <c r="A111" s="32"/>
      <c r="B111" s="32"/>
      <c r="C111" s="32"/>
      <c r="D111" s="32"/>
      <c r="E111" s="32"/>
      <c r="F111" s="32"/>
      <c r="G111" s="32"/>
      <c r="H111" s="32"/>
      <c r="I111" s="32"/>
    </row>
    <row r="112" spans="1:9" ht="15">
      <c r="A112" s="32"/>
      <c r="B112" s="32"/>
      <c r="C112" s="32"/>
      <c r="D112" s="32"/>
      <c r="E112" s="32"/>
      <c r="F112" s="32"/>
      <c r="G112" s="32"/>
      <c r="H112" s="32"/>
      <c r="I112" s="32"/>
    </row>
    <row r="113" spans="1:9" ht="15">
      <c r="A113" s="32"/>
      <c r="B113" s="32"/>
      <c r="C113" s="32"/>
      <c r="D113" s="32"/>
      <c r="E113" s="32"/>
      <c r="F113" s="32"/>
      <c r="G113" s="32"/>
      <c r="H113" s="32"/>
      <c r="I113" s="32"/>
    </row>
    <row r="114" spans="1:9" ht="15">
      <c r="A114" s="32"/>
      <c r="B114" s="32"/>
      <c r="C114" s="32"/>
      <c r="D114" s="32"/>
      <c r="E114" s="32"/>
      <c r="F114" s="32"/>
      <c r="G114" s="32"/>
      <c r="H114" s="32"/>
      <c r="I114" s="32"/>
    </row>
    <row r="115" spans="1:9" ht="15">
      <c r="A115" s="32"/>
      <c r="B115" s="32"/>
      <c r="C115" s="32"/>
      <c r="D115" s="32"/>
      <c r="E115" s="32"/>
      <c r="F115" s="32"/>
      <c r="G115" s="32"/>
      <c r="H115" s="32"/>
      <c r="I115" s="32"/>
    </row>
    <row r="116" spans="1:9" ht="15">
      <c r="A116" s="32"/>
      <c r="B116" s="32"/>
      <c r="C116" s="32"/>
      <c r="D116" s="32"/>
      <c r="E116" s="32"/>
      <c r="F116" s="32"/>
      <c r="G116" s="32"/>
      <c r="H116" s="32"/>
      <c r="I116" s="32"/>
    </row>
    <row r="117" spans="1:9" ht="15">
      <c r="A117" s="32"/>
      <c r="B117" s="32"/>
      <c r="C117" s="32"/>
      <c r="D117" s="32"/>
      <c r="E117" s="32"/>
      <c r="F117" s="32"/>
      <c r="G117" s="32"/>
      <c r="H117" s="32"/>
      <c r="I117" s="32"/>
    </row>
    <row r="118" spans="1:9" ht="15">
      <c r="A118" s="32"/>
      <c r="B118" s="32"/>
      <c r="C118" s="32"/>
      <c r="D118" s="32"/>
      <c r="E118" s="32"/>
      <c r="F118" s="32"/>
      <c r="G118" s="32"/>
      <c r="H118" s="32"/>
      <c r="I118" s="32"/>
    </row>
    <row r="119" spans="1:9" ht="15">
      <c r="A119" s="32"/>
      <c r="B119" s="32"/>
      <c r="C119" s="32"/>
      <c r="D119" s="32"/>
      <c r="E119" s="32"/>
      <c r="F119" s="32"/>
      <c r="G119" s="32"/>
      <c r="H119" s="32"/>
      <c r="I119" s="32"/>
    </row>
    <row r="120" spans="1:9" ht="15">
      <c r="A120" s="32"/>
      <c r="B120" s="32"/>
      <c r="C120" s="32"/>
      <c r="D120" s="32"/>
      <c r="E120" s="32"/>
      <c r="F120" s="32"/>
      <c r="G120" s="32"/>
      <c r="H120" s="32"/>
      <c r="I120" s="32"/>
    </row>
    <row r="121" spans="1:9" ht="15">
      <c r="A121" s="32"/>
      <c r="B121" s="32"/>
      <c r="C121" s="32"/>
      <c r="D121" s="32"/>
      <c r="E121" s="32"/>
      <c r="F121" s="32"/>
      <c r="G121" s="32"/>
      <c r="H121" s="32"/>
      <c r="I121" s="32"/>
    </row>
    <row r="122" spans="1:9" ht="15">
      <c r="A122" s="32"/>
      <c r="B122" s="32"/>
      <c r="C122" s="32"/>
      <c r="D122" s="32"/>
      <c r="E122" s="32"/>
      <c r="F122" s="32"/>
      <c r="G122" s="32"/>
      <c r="H122" s="32"/>
      <c r="I122" s="32"/>
    </row>
    <row r="123" spans="1:9" ht="15">
      <c r="A123" s="32"/>
      <c r="B123" s="32"/>
      <c r="C123" s="32"/>
      <c r="D123" s="32"/>
      <c r="E123" s="32"/>
      <c r="F123" s="32"/>
      <c r="G123" s="32"/>
      <c r="H123" s="32"/>
      <c r="I123" s="32"/>
    </row>
    <row r="124" spans="1:9" ht="15">
      <c r="A124" s="32"/>
      <c r="B124" s="32"/>
      <c r="C124" s="32"/>
      <c r="D124" s="32"/>
      <c r="E124" s="32"/>
      <c r="F124" s="32"/>
      <c r="G124" s="32"/>
      <c r="H124" s="32"/>
      <c r="I124" s="32"/>
    </row>
    <row r="125" spans="1:9" ht="15">
      <c r="A125" s="32"/>
      <c r="B125" s="32"/>
      <c r="C125" s="32"/>
      <c r="D125" s="32"/>
      <c r="E125" s="32"/>
      <c r="F125" s="32"/>
      <c r="G125" s="32"/>
      <c r="H125" s="32"/>
      <c r="I125" s="32"/>
    </row>
    <row r="126" spans="1:9" ht="15">
      <c r="A126" s="32"/>
      <c r="B126" s="32"/>
      <c r="C126" s="32"/>
      <c r="D126" s="32"/>
      <c r="E126" s="32"/>
      <c r="F126" s="32"/>
      <c r="G126" s="32"/>
      <c r="H126" s="32"/>
      <c r="I126" s="32"/>
    </row>
    <row r="127" spans="1:9" ht="15">
      <c r="A127" s="32"/>
      <c r="B127" s="32"/>
      <c r="C127" s="32"/>
      <c r="D127" s="32"/>
      <c r="E127" s="32"/>
      <c r="F127" s="32"/>
      <c r="G127" s="32"/>
      <c r="H127" s="32"/>
      <c r="I127" s="32"/>
    </row>
    <row r="128" spans="1:9" ht="15">
      <c r="A128" s="32"/>
      <c r="B128" s="32"/>
      <c r="C128" s="32"/>
      <c r="D128" s="32"/>
      <c r="E128" s="32"/>
      <c r="F128" s="32"/>
      <c r="G128" s="32"/>
      <c r="H128" s="32"/>
      <c r="I128" s="32"/>
    </row>
    <row r="129" spans="1:9" ht="15">
      <c r="A129" s="32"/>
      <c r="B129" s="32"/>
      <c r="C129" s="32"/>
      <c r="D129" s="32"/>
      <c r="E129" s="32"/>
      <c r="F129" s="32"/>
      <c r="G129" s="32"/>
      <c r="H129" s="32"/>
      <c r="I129" s="32"/>
    </row>
    <row r="130" spans="1:9" ht="15">
      <c r="A130" s="32"/>
      <c r="B130" s="32"/>
      <c r="C130" s="32"/>
      <c r="D130" s="32"/>
      <c r="E130" s="32"/>
      <c r="F130" s="32"/>
      <c r="G130" s="32"/>
      <c r="H130" s="32"/>
      <c r="I130" s="32"/>
    </row>
    <row r="131" spans="1:9" ht="15">
      <c r="A131" s="32"/>
      <c r="B131" s="32"/>
      <c r="C131" s="32"/>
      <c r="D131" s="32"/>
      <c r="E131" s="32"/>
      <c r="F131" s="32"/>
      <c r="G131" s="32"/>
      <c r="H131" s="32"/>
      <c r="I131" s="32"/>
    </row>
    <row r="132" spans="1:9" ht="15">
      <c r="A132" s="32"/>
      <c r="B132" s="32"/>
      <c r="C132" s="32"/>
      <c r="D132" s="32"/>
      <c r="E132" s="32"/>
      <c r="F132" s="32"/>
      <c r="G132" s="32"/>
      <c r="H132" s="32"/>
      <c r="I132" s="32"/>
    </row>
    <row r="133" spans="1:9" ht="15">
      <c r="A133" s="32"/>
      <c r="B133" s="32"/>
      <c r="C133" s="32"/>
      <c r="D133" s="32"/>
      <c r="E133" s="32"/>
      <c r="F133" s="32"/>
      <c r="G133" s="32"/>
      <c r="H133" s="32"/>
      <c r="I133" s="32"/>
    </row>
    <row r="134" spans="1:9" ht="15">
      <c r="A134" s="32"/>
      <c r="B134" s="32"/>
      <c r="C134" s="32"/>
      <c r="D134" s="32"/>
      <c r="E134" s="32"/>
      <c r="F134" s="32"/>
      <c r="G134" s="32"/>
      <c r="H134" s="32"/>
      <c r="I134" s="32"/>
    </row>
    <row r="135" spans="1:9" ht="15">
      <c r="A135" s="32"/>
      <c r="B135" s="32"/>
      <c r="C135" s="32"/>
      <c r="D135" s="32"/>
      <c r="E135" s="32"/>
      <c r="F135" s="32"/>
      <c r="G135" s="32"/>
      <c r="H135" s="32"/>
      <c r="I135" s="32"/>
    </row>
    <row r="136" spans="1:9" ht="15">
      <c r="A136" s="32"/>
      <c r="B136" s="32"/>
      <c r="C136" s="32"/>
      <c r="D136" s="32"/>
      <c r="E136" s="32"/>
      <c r="F136" s="32"/>
      <c r="G136" s="32"/>
      <c r="H136" s="32"/>
      <c r="I136" s="32"/>
    </row>
    <row r="137" spans="1:9" ht="15">
      <c r="A137" s="32"/>
      <c r="B137" s="32"/>
      <c r="C137" s="32"/>
      <c r="D137" s="32"/>
      <c r="E137" s="32"/>
      <c r="F137" s="32"/>
      <c r="G137" s="32"/>
      <c r="H137" s="32"/>
      <c r="I137" s="32"/>
    </row>
    <row r="138" spans="1:9" ht="15">
      <c r="A138" s="32"/>
      <c r="B138" s="32"/>
      <c r="C138" s="32"/>
      <c r="D138" s="32"/>
      <c r="E138" s="32"/>
      <c r="F138" s="32"/>
      <c r="G138" s="32"/>
      <c r="H138" s="32"/>
      <c r="I138" s="32"/>
    </row>
    <row r="139" spans="1:9" ht="15">
      <c r="A139" s="32"/>
      <c r="B139" s="32"/>
      <c r="C139" s="32"/>
      <c r="D139" s="32"/>
      <c r="E139" s="32"/>
      <c r="F139" s="32"/>
      <c r="G139" s="32"/>
      <c r="H139" s="32"/>
      <c r="I139" s="32"/>
    </row>
    <row r="140" spans="1:9" ht="15">
      <c r="A140" s="32"/>
      <c r="B140" s="32"/>
      <c r="C140" s="32"/>
      <c r="D140" s="32"/>
      <c r="E140" s="32"/>
      <c r="F140" s="32"/>
      <c r="G140" s="32"/>
      <c r="H140" s="32"/>
      <c r="I140" s="32"/>
    </row>
    <row r="141" spans="1:9" ht="15">
      <c r="A141" s="32"/>
      <c r="B141" s="32"/>
      <c r="C141" s="32"/>
      <c r="D141" s="32"/>
      <c r="E141" s="32"/>
      <c r="F141" s="32"/>
      <c r="G141" s="32"/>
      <c r="H141" s="32"/>
      <c r="I141" s="32"/>
    </row>
    <row r="142" spans="1:9" ht="15">
      <c r="A142" s="32"/>
      <c r="B142" s="32"/>
      <c r="C142" s="32"/>
      <c r="D142" s="32"/>
      <c r="E142" s="32"/>
      <c r="F142" s="32"/>
      <c r="G142" s="32"/>
      <c r="H142" s="32"/>
      <c r="I142" s="32"/>
    </row>
    <row r="143" spans="1:9" ht="15">
      <c r="A143" s="32"/>
      <c r="B143" s="32"/>
      <c r="C143" s="32"/>
      <c r="D143" s="32"/>
      <c r="E143" s="32"/>
      <c r="F143" s="32"/>
      <c r="G143" s="32"/>
      <c r="H143" s="32"/>
      <c r="I143" s="32"/>
    </row>
    <row r="144" spans="1:9" ht="15">
      <c r="A144" s="32"/>
      <c r="B144" s="32"/>
      <c r="C144" s="32"/>
      <c r="D144" s="32"/>
      <c r="E144" s="32"/>
      <c r="F144" s="32"/>
      <c r="G144" s="32"/>
      <c r="H144" s="32"/>
      <c r="I144" s="32"/>
    </row>
    <row r="145" spans="1:9" ht="15">
      <c r="A145" s="32"/>
      <c r="B145" s="32"/>
      <c r="C145" s="32"/>
      <c r="D145" s="32"/>
      <c r="E145" s="32"/>
      <c r="F145" s="32"/>
      <c r="G145" s="32"/>
      <c r="H145" s="32"/>
      <c r="I145" s="32"/>
    </row>
    <row r="146" spans="1:9" ht="15">
      <c r="A146" s="32"/>
      <c r="B146" s="32"/>
      <c r="C146" s="32"/>
      <c r="D146" s="32"/>
      <c r="E146" s="32"/>
      <c r="F146" s="32"/>
      <c r="G146" s="32"/>
      <c r="H146" s="32"/>
      <c r="I146" s="32"/>
    </row>
    <row r="147" spans="1:9" ht="15">
      <c r="A147" s="32"/>
      <c r="B147" s="32"/>
      <c r="C147" s="32"/>
      <c r="D147" s="32"/>
      <c r="E147" s="32"/>
      <c r="F147" s="32"/>
      <c r="G147" s="32"/>
      <c r="H147" s="32"/>
      <c r="I147" s="32"/>
    </row>
    <row r="148" spans="1:9" ht="15">
      <c r="A148" s="32"/>
      <c r="B148" s="32"/>
      <c r="C148" s="32"/>
      <c r="D148" s="32"/>
      <c r="E148" s="32"/>
      <c r="F148" s="32"/>
      <c r="G148" s="32"/>
      <c r="H148" s="32"/>
      <c r="I148" s="32"/>
    </row>
    <row r="149" spans="1:9" ht="15">
      <c r="A149" s="32"/>
      <c r="B149" s="32"/>
      <c r="C149" s="32"/>
      <c r="D149" s="32"/>
      <c r="E149" s="32"/>
      <c r="F149" s="32"/>
      <c r="G149" s="32"/>
      <c r="H149" s="32"/>
      <c r="I149" s="32"/>
    </row>
    <row r="150" spans="1:9" ht="15">
      <c r="A150" s="32"/>
      <c r="B150" s="32"/>
      <c r="C150" s="32"/>
      <c r="D150" s="32"/>
      <c r="E150" s="32"/>
      <c r="F150" s="32"/>
      <c r="G150" s="32"/>
      <c r="H150" s="32"/>
      <c r="I150" s="32"/>
    </row>
    <row r="151" spans="1:9" ht="15">
      <c r="A151" s="32"/>
      <c r="B151" s="32"/>
      <c r="C151" s="32"/>
      <c r="D151" s="32"/>
      <c r="E151" s="32"/>
      <c r="F151" s="32"/>
      <c r="G151" s="32"/>
      <c r="H151" s="32"/>
      <c r="I151" s="32"/>
    </row>
    <row r="152" spans="1:9" ht="15">
      <c r="A152" s="32"/>
      <c r="B152" s="32"/>
      <c r="C152" s="32"/>
      <c r="D152" s="32"/>
      <c r="E152" s="32"/>
      <c r="F152" s="32"/>
      <c r="G152" s="32"/>
      <c r="H152" s="32"/>
      <c r="I152" s="32"/>
    </row>
    <row r="153" spans="1:9" ht="15">
      <c r="A153" s="32"/>
      <c r="B153" s="32"/>
      <c r="C153" s="32"/>
      <c r="D153" s="32"/>
      <c r="E153" s="32"/>
      <c r="F153" s="32"/>
      <c r="G153" s="32"/>
      <c r="H153" s="32"/>
      <c r="I153" s="32"/>
    </row>
    <row r="154" spans="1:9" ht="15">
      <c r="A154" s="32"/>
      <c r="B154" s="32"/>
      <c r="C154" s="32"/>
      <c r="D154" s="32"/>
      <c r="E154" s="32"/>
      <c r="F154" s="32"/>
      <c r="G154" s="32"/>
      <c r="H154" s="32"/>
      <c r="I154" s="32"/>
    </row>
    <row r="155" spans="1:9" ht="15">
      <c r="A155" s="32"/>
      <c r="B155" s="32"/>
      <c r="C155" s="32"/>
      <c r="D155" s="32"/>
      <c r="E155" s="32"/>
      <c r="F155" s="32"/>
      <c r="G155" s="32"/>
      <c r="H155" s="32"/>
      <c r="I155" s="32"/>
    </row>
    <row r="156" spans="1:9" ht="15">
      <c r="A156" s="32"/>
      <c r="B156" s="32"/>
      <c r="C156" s="32"/>
      <c r="D156" s="32"/>
      <c r="E156" s="32"/>
      <c r="F156" s="32"/>
      <c r="G156" s="32"/>
      <c r="H156" s="32"/>
      <c r="I156" s="32"/>
    </row>
    <row r="157" spans="1:9" ht="15">
      <c r="A157" s="32"/>
      <c r="B157" s="32"/>
      <c r="C157" s="32"/>
      <c r="D157" s="32"/>
      <c r="E157" s="32"/>
      <c r="F157" s="32"/>
      <c r="G157" s="32"/>
      <c r="H157" s="32"/>
      <c r="I157" s="32"/>
    </row>
    <row r="158" spans="1:9" ht="15">
      <c r="A158" s="32"/>
      <c r="B158" s="32"/>
      <c r="C158" s="32"/>
      <c r="D158" s="32"/>
      <c r="E158" s="32"/>
      <c r="F158" s="32"/>
      <c r="G158" s="32"/>
      <c r="H158" s="32"/>
      <c r="I158" s="32"/>
    </row>
    <row r="159" spans="1:9" ht="15">
      <c r="A159" s="32"/>
      <c r="B159" s="32"/>
      <c r="C159" s="32"/>
      <c r="D159" s="32"/>
      <c r="E159" s="32"/>
      <c r="F159" s="32"/>
      <c r="G159" s="32"/>
      <c r="H159" s="32"/>
      <c r="I159" s="32"/>
    </row>
    <row r="160" spans="1:9" ht="15">
      <c r="A160" s="32"/>
      <c r="B160" s="32"/>
      <c r="C160" s="32"/>
      <c r="D160" s="32"/>
      <c r="E160" s="32"/>
      <c r="F160" s="32"/>
      <c r="G160" s="32"/>
      <c r="H160" s="32"/>
      <c r="I160" s="32"/>
    </row>
    <row r="161" spans="1:9" ht="15">
      <c r="A161" s="32"/>
      <c r="B161" s="32"/>
      <c r="C161" s="32"/>
      <c r="D161" s="32"/>
      <c r="E161" s="32"/>
      <c r="F161" s="32"/>
      <c r="G161" s="32"/>
      <c r="H161" s="32"/>
      <c r="I161" s="32"/>
    </row>
    <row r="162" spans="1:9" ht="15">
      <c r="A162" s="32"/>
      <c r="B162" s="32"/>
      <c r="C162" s="32"/>
      <c r="D162" s="32"/>
      <c r="E162" s="32"/>
      <c r="F162" s="32"/>
      <c r="G162" s="32"/>
      <c r="H162" s="32"/>
      <c r="I162" s="32"/>
    </row>
    <row r="163" spans="1:9" ht="15">
      <c r="A163" s="32"/>
      <c r="B163" s="32"/>
      <c r="C163" s="32"/>
      <c r="D163" s="32"/>
      <c r="E163" s="32"/>
      <c r="F163" s="32"/>
      <c r="G163" s="32"/>
      <c r="H163" s="32"/>
      <c r="I163" s="32"/>
    </row>
    <row r="164" spans="1:9" ht="15">
      <c r="A164" s="32"/>
      <c r="B164" s="32"/>
      <c r="C164" s="32"/>
      <c r="D164" s="32"/>
      <c r="E164" s="32"/>
      <c r="F164" s="32"/>
      <c r="G164" s="32"/>
      <c r="H164" s="32"/>
      <c r="I164" s="32"/>
    </row>
    <row r="165" spans="1:9" ht="15">
      <c r="A165" s="32"/>
      <c r="B165" s="32"/>
      <c r="C165" s="32"/>
      <c r="D165" s="32"/>
      <c r="E165" s="32"/>
      <c r="F165" s="32"/>
      <c r="G165" s="32"/>
      <c r="H165" s="32"/>
      <c r="I165" s="32"/>
    </row>
    <row r="166" spans="1:9" ht="15">
      <c r="A166" s="32"/>
      <c r="B166" s="32"/>
      <c r="C166" s="32"/>
      <c r="D166" s="32"/>
      <c r="E166" s="32"/>
      <c r="F166" s="32"/>
      <c r="G166" s="32"/>
      <c r="H166" s="32"/>
      <c r="I166" s="32"/>
    </row>
    <row r="167" spans="1:9" ht="15">
      <c r="A167" s="32"/>
      <c r="B167" s="32"/>
      <c r="C167" s="32"/>
      <c r="D167" s="32"/>
      <c r="E167" s="32"/>
      <c r="F167" s="32"/>
      <c r="G167" s="32"/>
      <c r="H167" s="32"/>
      <c r="I167" s="32"/>
    </row>
    <row r="168" spans="1:9" ht="15">
      <c r="A168" s="32"/>
      <c r="B168" s="32"/>
      <c r="C168" s="32"/>
      <c r="D168" s="32"/>
      <c r="E168" s="32"/>
      <c r="F168" s="32"/>
      <c r="G168" s="32"/>
      <c r="H168" s="32"/>
      <c r="I168" s="32"/>
    </row>
    <row r="169" spans="1:9" ht="15">
      <c r="A169" s="32"/>
      <c r="B169" s="32"/>
      <c r="C169" s="32"/>
      <c r="D169" s="32"/>
      <c r="E169" s="32"/>
      <c r="F169" s="32"/>
      <c r="G169" s="32"/>
      <c r="H169" s="32"/>
      <c r="I169" s="32"/>
    </row>
    <row r="170" spans="1:9" ht="15">
      <c r="A170" s="32"/>
      <c r="B170" s="32"/>
      <c r="C170" s="32"/>
      <c r="D170" s="32"/>
      <c r="E170" s="32"/>
      <c r="F170" s="32"/>
      <c r="G170" s="32"/>
      <c r="H170" s="32"/>
      <c r="I170" s="32"/>
    </row>
    <row r="171" spans="1:9" ht="15">
      <c r="A171" s="32"/>
      <c r="B171" s="32"/>
      <c r="C171" s="32"/>
      <c r="D171" s="32"/>
      <c r="E171" s="32"/>
      <c r="F171" s="32"/>
      <c r="G171" s="32"/>
      <c r="H171" s="32"/>
      <c r="I171" s="32"/>
    </row>
    <row r="172" spans="1:9" ht="15">
      <c r="A172" s="32"/>
      <c r="B172" s="32"/>
      <c r="C172" s="32"/>
      <c r="D172" s="32"/>
      <c r="E172" s="32"/>
      <c r="F172" s="32"/>
      <c r="G172" s="32"/>
      <c r="H172" s="32"/>
      <c r="I172" s="32"/>
    </row>
    <row r="173" spans="1:9" ht="15">
      <c r="A173" s="32"/>
      <c r="B173" s="32"/>
      <c r="C173" s="32"/>
      <c r="D173" s="32"/>
      <c r="E173" s="32"/>
      <c r="F173" s="32"/>
      <c r="G173" s="32"/>
      <c r="H173" s="32"/>
      <c r="I173" s="32"/>
    </row>
    <row r="174" spans="1:9" ht="15">
      <c r="A174" s="32"/>
      <c r="B174" s="32"/>
      <c r="C174" s="32"/>
      <c r="D174" s="32"/>
      <c r="E174" s="32"/>
      <c r="F174" s="32"/>
      <c r="G174" s="32"/>
      <c r="H174" s="32"/>
      <c r="I174" s="32"/>
    </row>
    <row r="175" spans="1:9" ht="15">
      <c r="A175" s="32"/>
      <c r="B175" s="32"/>
      <c r="C175" s="32"/>
      <c r="D175" s="32"/>
      <c r="E175" s="32"/>
      <c r="F175" s="32"/>
      <c r="G175" s="32"/>
      <c r="H175" s="32"/>
      <c r="I175" s="32"/>
    </row>
    <row r="176" spans="1:9" ht="15">
      <c r="A176" s="32"/>
      <c r="B176" s="32"/>
      <c r="C176" s="32"/>
      <c r="D176" s="32"/>
      <c r="E176" s="32"/>
      <c r="F176" s="32"/>
      <c r="G176" s="32"/>
      <c r="H176" s="32"/>
      <c r="I176" s="32"/>
    </row>
    <row r="177" spans="1:9" ht="15">
      <c r="A177" s="32"/>
      <c r="B177" s="32"/>
      <c r="C177" s="32"/>
      <c r="D177" s="32"/>
      <c r="E177" s="32"/>
      <c r="F177" s="32"/>
      <c r="G177" s="32"/>
      <c r="H177" s="32"/>
      <c r="I177" s="32"/>
    </row>
    <row r="178" spans="1:9" ht="15">
      <c r="A178" s="32"/>
      <c r="B178" s="32"/>
      <c r="C178" s="32"/>
      <c r="D178" s="32"/>
      <c r="E178" s="32"/>
      <c r="F178" s="32"/>
      <c r="G178" s="32"/>
      <c r="H178" s="32"/>
      <c r="I178" s="32"/>
    </row>
    <row r="179" spans="1:9" ht="15">
      <c r="A179" s="32"/>
      <c r="B179" s="32"/>
      <c r="C179" s="32"/>
      <c r="D179" s="32"/>
      <c r="E179" s="32"/>
      <c r="F179" s="32"/>
      <c r="G179" s="32"/>
      <c r="H179" s="32"/>
      <c r="I179" s="32"/>
    </row>
    <row r="180" spans="1:9" ht="15">
      <c r="A180" s="32"/>
      <c r="B180" s="32"/>
      <c r="C180" s="32"/>
      <c r="D180" s="32"/>
      <c r="E180" s="32"/>
      <c r="F180" s="32"/>
      <c r="G180" s="32"/>
      <c r="H180" s="32"/>
      <c r="I180" s="32"/>
    </row>
    <row r="181" spans="1:9" ht="15">
      <c r="A181" s="32"/>
      <c r="B181" s="32"/>
      <c r="C181" s="32"/>
      <c r="D181" s="32"/>
      <c r="E181" s="32"/>
      <c r="F181" s="32"/>
      <c r="G181" s="32"/>
      <c r="H181" s="32"/>
      <c r="I181" s="32"/>
    </row>
    <row r="182" spans="1:9" ht="15">
      <c r="A182" s="32"/>
      <c r="B182" s="32"/>
      <c r="C182" s="32"/>
      <c r="D182" s="32"/>
      <c r="E182" s="32"/>
      <c r="F182" s="32"/>
      <c r="G182" s="32"/>
      <c r="H182" s="32"/>
      <c r="I182" s="32"/>
    </row>
    <row r="183" spans="1:9" ht="15">
      <c r="A183" s="32"/>
      <c r="B183" s="32"/>
      <c r="C183" s="32"/>
      <c r="D183" s="32"/>
      <c r="E183" s="32"/>
      <c r="F183" s="32"/>
      <c r="G183" s="32"/>
      <c r="H183" s="32"/>
      <c r="I183" s="32"/>
    </row>
    <row r="184" spans="1:9" ht="15">
      <c r="A184" s="32"/>
      <c r="B184" s="32"/>
      <c r="C184" s="32"/>
      <c r="D184" s="32"/>
      <c r="E184" s="32"/>
      <c r="F184" s="32"/>
      <c r="G184" s="32"/>
      <c r="H184" s="32"/>
      <c r="I184" s="32"/>
    </row>
    <row r="185" spans="1:9" ht="15">
      <c r="A185" s="32"/>
      <c r="B185" s="32"/>
      <c r="C185" s="32"/>
      <c r="D185" s="32"/>
      <c r="E185" s="32"/>
      <c r="F185" s="32"/>
      <c r="G185" s="32"/>
      <c r="H185" s="32"/>
      <c r="I185" s="32"/>
    </row>
    <row r="186" spans="1:9" ht="15">
      <c r="A186" s="32"/>
      <c r="B186" s="32"/>
      <c r="C186" s="32"/>
      <c r="D186" s="32"/>
      <c r="E186" s="32"/>
      <c r="F186" s="32"/>
      <c r="G186" s="32"/>
      <c r="H186" s="32"/>
      <c r="I186" s="32"/>
    </row>
    <row r="187" spans="1:9" ht="15">
      <c r="A187" s="32"/>
      <c r="B187" s="32"/>
      <c r="C187" s="32"/>
      <c r="D187" s="32"/>
      <c r="E187" s="32"/>
      <c r="F187" s="32"/>
      <c r="G187" s="32"/>
      <c r="H187" s="32"/>
      <c r="I187" s="32"/>
    </row>
    <row r="188" spans="1:9" ht="15">
      <c r="A188" s="32"/>
      <c r="B188" s="32"/>
      <c r="C188" s="32"/>
      <c r="D188" s="32"/>
      <c r="E188" s="32"/>
      <c r="F188" s="32"/>
      <c r="G188" s="32"/>
      <c r="H188" s="32"/>
      <c r="I188" s="32"/>
    </row>
    <row r="189" spans="1:9" ht="15">
      <c r="A189" s="32"/>
      <c r="B189" s="32"/>
      <c r="C189" s="32"/>
      <c r="D189" s="32"/>
      <c r="E189" s="32"/>
      <c r="F189" s="32"/>
      <c r="G189" s="32"/>
      <c r="H189" s="32"/>
      <c r="I189" s="32"/>
    </row>
  </sheetData>
  <sheetProtection/>
  <mergeCells count="13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B6:D6"/>
  </mergeCells>
  <dataValidations count="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7 B25:G27 B34:G34 B14: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9:C30 D29 E29:G30 B32:C33 E32:G33 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0">
      <formula1>-9999999999999990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-99999999999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zoomScalePageLayoutView="0" workbookViewId="0" topLeftCell="A1">
      <selection activeCell="D52" sqref="D52"/>
    </sheetView>
  </sheetViews>
  <sheetFormatPr defaultColWidth="9.140625" defaultRowHeight="12.75"/>
  <cols>
    <col min="1" max="1" width="32.140625" style="54" customWidth="1"/>
    <col min="2" max="2" width="14.57421875" style="54" customWidth="1"/>
    <col min="3" max="3" width="10.140625" style="54" customWidth="1"/>
    <col min="4" max="4" width="10.7109375" style="54" customWidth="1"/>
    <col min="5" max="5" width="10.00390625" style="54" customWidth="1"/>
    <col min="6" max="6" width="7.7109375" style="54" customWidth="1"/>
    <col min="7" max="7" width="7.28125" style="54" customWidth="1"/>
    <col min="8" max="8" width="10.00390625" style="54" customWidth="1"/>
    <col min="9" max="9" width="10.140625" style="54" customWidth="1"/>
    <col min="10" max="10" width="8.8515625" style="54" customWidth="1"/>
    <col min="11" max="11" width="8.57421875" style="54" customWidth="1"/>
    <col min="12" max="12" width="8.8515625" style="54" customWidth="1"/>
    <col min="13" max="13" width="7.7109375" style="54" customWidth="1"/>
    <col min="14" max="14" width="6.8515625" style="54" customWidth="1"/>
    <col min="15" max="15" width="10.00390625" style="54" customWidth="1"/>
    <col min="16" max="16" width="11.00390625" style="54" customWidth="1"/>
    <col min="17" max="16384" width="9.140625" style="54" customWidth="1"/>
  </cols>
  <sheetData>
    <row r="1" spans="13:15" ht="11.25">
      <c r="M1" s="343" t="s">
        <v>292</v>
      </c>
      <c r="N1" s="343"/>
      <c r="O1" s="343"/>
    </row>
    <row r="2" spans="6:8" ht="14.25" customHeight="1">
      <c r="F2" s="351" t="s">
        <v>229</v>
      </c>
      <c r="G2" s="351"/>
      <c r="H2" s="351"/>
    </row>
    <row r="3" spans="1:16" ht="15" customHeight="1">
      <c r="A3" s="56"/>
      <c r="B3" s="57"/>
      <c r="C3" s="57"/>
      <c r="D3" s="57"/>
      <c r="E3" s="57"/>
      <c r="F3" s="351"/>
      <c r="G3" s="351"/>
      <c r="H3" s="351"/>
      <c r="I3" s="57"/>
      <c r="J3" s="57"/>
      <c r="K3" s="57"/>
      <c r="L3" s="57"/>
      <c r="M3" s="57"/>
      <c r="N3" s="57"/>
      <c r="O3" s="57"/>
      <c r="P3" s="57"/>
    </row>
    <row r="4" spans="1:16" ht="14.25" customHeight="1">
      <c r="A4" s="58"/>
      <c r="B4" s="58"/>
      <c r="C4" s="58"/>
      <c r="D4" s="58"/>
      <c r="E4" s="58"/>
      <c r="F4" s="351"/>
      <c r="G4" s="351"/>
      <c r="H4" s="351"/>
      <c r="I4" s="58"/>
      <c r="J4" s="58"/>
      <c r="K4" s="59"/>
      <c r="L4" s="59"/>
      <c r="M4" s="59"/>
      <c r="N4" s="59"/>
      <c r="O4" s="59"/>
      <c r="P4" s="59"/>
    </row>
    <row r="5" spans="1:16" ht="11.25">
      <c r="A5" s="58"/>
      <c r="B5" s="58"/>
      <c r="C5" s="58"/>
      <c r="D5" s="58"/>
      <c r="E5" s="58"/>
      <c r="F5" s="58"/>
      <c r="G5" s="58"/>
      <c r="H5" s="58"/>
      <c r="I5" s="58"/>
      <c r="J5" s="58"/>
      <c r="K5" s="59"/>
      <c r="L5" s="59"/>
      <c r="M5" s="59"/>
      <c r="N5" s="59"/>
      <c r="O5" s="59"/>
      <c r="P5" s="59"/>
    </row>
    <row r="6" spans="1:16" ht="16.5" customHeight="1">
      <c r="A6" s="344" t="s">
        <v>224</v>
      </c>
      <c r="B6" s="345"/>
      <c r="C6" s="345"/>
      <c r="D6" s="345"/>
      <c r="E6" s="345"/>
      <c r="F6" s="60"/>
      <c r="G6" s="60" t="str">
        <f>'справка № 1-КИС-БАЛАНС'!C3</f>
        <v>Дф Европа</v>
      </c>
      <c r="H6" s="60"/>
      <c r="I6" s="60"/>
      <c r="J6" s="60"/>
      <c r="K6" s="61"/>
      <c r="L6" s="350" t="s">
        <v>357</v>
      </c>
      <c r="M6" s="345"/>
      <c r="N6" s="345"/>
      <c r="O6" s="345"/>
      <c r="P6" s="345"/>
    </row>
    <row r="7" spans="1:16" ht="11.25">
      <c r="A7" s="346" t="s">
        <v>1</v>
      </c>
      <c r="B7" s="347"/>
      <c r="C7" s="347"/>
      <c r="D7" s="347"/>
      <c r="E7" s="63"/>
      <c r="F7" s="353" t="str">
        <f>'справка № 3-КИС-ОПП'!B4</f>
        <v>01.01.2011-30.06.2011</v>
      </c>
      <c r="G7" s="353"/>
      <c r="H7" s="353"/>
      <c r="I7" s="63"/>
      <c r="J7" s="63"/>
      <c r="K7" s="63"/>
      <c r="L7" s="63"/>
      <c r="M7" s="63"/>
      <c r="N7" s="63"/>
      <c r="O7" s="64"/>
      <c r="P7" s="64"/>
    </row>
    <row r="8" spans="1:16" ht="11.25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5"/>
      <c r="P8" s="55" t="s">
        <v>83</v>
      </c>
    </row>
    <row r="9" spans="1:16" s="67" customFormat="1" ht="39" customHeight="1">
      <c r="A9" s="352" t="s">
        <v>58</v>
      </c>
      <c r="B9" s="66" t="s">
        <v>128</v>
      </c>
      <c r="C9" s="66"/>
      <c r="D9" s="66"/>
      <c r="E9" s="66"/>
      <c r="F9" s="66" t="s">
        <v>129</v>
      </c>
      <c r="G9" s="66"/>
      <c r="H9" s="348" t="s">
        <v>140</v>
      </c>
      <c r="I9" s="66" t="s">
        <v>141</v>
      </c>
      <c r="J9" s="66"/>
      <c r="K9" s="66"/>
      <c r="L9" s="66"/>
      <c r="M9" s="66" t="s">
        <v>129</v>
      </c>
      <c r="N9" s="66"/>
      <c r="O9" s="348" t="s">
        <v>130</v>
      </c>
      <c r="P9" s="348" t="s">
        <v>131</v>
      </c>
    </row>
    <row r="10" spans="1:16" s="67" customFormat="1" ht="42">
      <c r="A10" s="352"/>
      <c r="B10" s="68" t="s">
        <v>132</v>
      </c>
      <c r="C10" s="68" t="s">
        <v>133</v>
      </c>
      <c r="D10" s="68" t="s">
        <v>134</v>
      </c>
      <c r="E10" s="68" t="s">
        <v>135</v>
      </c>
      <c r="F10" s="68" t="s">
        <v>72</v>
      </c>
      <c r="G10" s="68" t="s">
        <v>73</v>
      </c>
      <c r="H10" s="349"/>
      <c r="I10" s="68" t="s">
        <v>132</v>
      </c>
      <c r="J10" s="68" t="s">
        <v>136</v>
      </c>
      <c r="K10" s="68" t="s">
        <v>137</v>
      </c>
      <c r="L10" s="68" t="s">
        <v>138</v>
      </c>
      <c r="M10" s="68" t="s">
        <v>72</v>
      </c>
      <c r="N10" s="68" t="s">
        <v>73</v>
      </c>
      <c r="O10" s="349"/>
      <c r="P10" s="349"/>
    </row>
    <row r="11" spans="1:16" s="67" customFormat="1" ht="10.5">
      <c r="A11" s="69" t="s">
        <v>7</v>
      </c>
      <c r="B11" s="68">
        <v>1</v>
      </c>
      <c r="C11" s="68">
        <v>2</v>
      </c>
      <c r="D11" s="68">
        <v>3</v>
      </c>
      <c r="E11" s="68">
        <v>4</v>
      </c>
      <c r="F11" s="68">
        <v>5</v>
      </c>
      <c r="G11" s="68">
        <v>6</v>
      </c>
      <c r="H11" s="68">
        <v>7</v>
      </c>
      <c r="I11" s="68">
        <v>8</v>
      </c>
      <c r="J11" s="68">
        <v>9</v>
      </c>
      <c r="K11" s="68">
        <v>10</v>
      </c>
      <c r="L11" s="68">
        <v>11</v>
      </c>
      <c r="M11" s="68">
        <v>12</v>
      </c>
      <c r="N11" s="68">
        <v>13</v>
      </c>
      <c r="O11" s="68">
        <v>14</v>
      </c>
      <c r="P11" s="68">
        <v>15</v>
      </c>
    </row>
    <row r="12" spans="1:49" ht="31.5" customHeight="1">
      <c r="A12" s="105" t="s">
        <v>293</v>
      </c>
      <c r="B12" s="70"/>
      <c r="C12" s="70"/>
      <c r="D12" s="70"/>
      <c r="E12" s="71"/>
      <c r="F12" s="72"/>
      <c r="G12" s="72"/>
      <c r="H12" s="71"/>
      <c r="I12" s="72"/>
      <c r="J12" s="72"/>
      <c r="K12" s="72"/>
      <c r="L12" s="71"/>
      <c r="M12" s="72"/>
      <c r="N12" s="72"/>
      <c r="O12" s="71"/>
      <c r="P12" s="121">
        <v>0</v>
      </c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</row>
    <row r="13" spans="1:49" ht="29.25" customHeight="1">
      <c r="A13" s="74" t="s">
        <v>294</v>
      </c>
      <c r="B13" s="75"/>
      <c r="C13" s="76"/>
      <c r="D13" s="76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122">
        <v>0</v>
      </c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</row>
    <row r="14" spans="1:49" ht="11.25">
      <c r="A14" s="74" t="s">
        <v>205</v>
      </c>
      <c r="B14" s="75"/>
      <c r="C14" s="79"/>
      <c r="D14" s="79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120">
        <v>0</v>
      </c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</row>
    <row r="15" spans="1:49" ht="11.25">
      <c r="A15" s="106" t="s">
        <v>203</v>
      </c>
      <c r="B15" s="82"/>
      <c r="C15" s="83"/>
      <c r="D15" s="83"/>
      <c r="E15" s="80"/>
      <c r="F15" s="84"/>
      <c r="G15" s="84"/>
      <c r="H15" s="80"/>
      <c r="I15" s="84"/>
      <c r="J15" s="84"/>
      <c r="K15" s="84"/>
      <c r="L15" s="80"/>
      <c r="M15" s="84"/>
      <c r="N15" s="84"/>
      <c r="O15" s="80"/>
      <c r="P15" s="120">
        <v>0</v>
      </c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</row>
    <row r="16" spans="1:49" ht="20.25" customHeight="1">
      <c r="A16" s="74" t="s">
        <v>206</v>
      </c>
      <c r="B16" s="82"/>
      <c r="C16" s="83"/>
      <c r="D16" s="83"/>
      <c r="E16" s="80"/>
      <c r="F16" s="84"/>
      <c r="G16" s="84"/>
      <c r="H16" s="80"/>
      <c r="I16" s="84"/>
      <c r="J16" s="84"/>
      <c r="K16" s="84"/>
      <c r="L16" s="80"/>
      <c r="M16" s="84"/>
      <c r="N16" s="84"/>
      <c r="O16" s="80"/>
      <c r="P16" s="120">
        <v>0</v>
      </c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</row>
    <row r="17" spans="1:49" ht="21.75" customHeight="1">
      <c r="A17" s="74" t="s">
        <v>12</v>
      </c>
      <c r="B17" s="83"/>
      <c r="C17" s="83"/>
      <c r="D17" s="83"/>
      <c r="E17" s="80"/>
      <c r="F17" s="84"/>
      <c r="G17" s="84"/>
      <c r="H17" s="80"/>
      <c r="I17" s="84"/>
      <c r="J17" s="84"/>
      <c r="K17" s="84"/>
      <c r="L17" s="80"/>
      <c r="M17" s="84"/>
      <c r="N17" s="84"/>
      <c r="O17" s="80"/>
      <c r="P17" s="120">
        <v>0</v>
      </c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</row>
    <row r="18" spans="1:49" ht="24" customHeight="1">
      <c r="A18" s="74" t="s">
        <v>295</v>
      </c>
      <c r="B18" s="83"/>
      <c r="C18" s="83"/>
      <c r="D18" s="83"/>
      <c r="E18" s="80"/>
      <c r="F18" s="84"/>
      <c r="G18" s="84"/>
      <c r="H18" s="80"/>
      <c r="I18" s="84"/>
      <c r="J18" s="84"/>
      <c r="K18" s="84"/>
      <c r="L18" s="80"/>
      <c r="M18" s="84"/>
      <c r="N18" s="84"/>
      <c r="O18" s="80"/>
      <c r="P18" s="120">
        <v>0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</row>
    <row r="19" spans="1:49" ht="26.25" customHeight="1">
      <c r="A19" s="85" t="s">
        <v>296</v>
      </c>
      <c r="B19" s="119">
        <v>0</v>
      </c>
      <c r="C19" s="119">
        <v>0</v>
      </c>
      <c r="D19" s="119">
        <v>0</v>
      </c>
      <c r="E19" s="120">
        <v>0</v>
      </c>
      <c r="F19" s="119">
        <v>0</v>
      </c>
      <c r="G19" s="119">
        <v>0</v>
      </c>
      <c r="H19" s="120">
        <v>0</v>
      </c>
      <c r="I19" s="119">
        <v>0</v>
      </c>
      <c r="J19" s="119">
        <v>0</v>
      </c>
      <c r="K19" s="119">
        <v>0</v>
      </c>
      <c r="L19" s="120">
        <v>0</v>
      </c>
      <c r="M19" s="119">
        <v>0</v>
      </c>
      <c r="N19" s="119">
        <v>0</v>
      </c>
      <c r="O19" s="120">
        <v>0</v>
      </c>
      <c r="P19" s="120">
        <v>0</v>
      </c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</row>
    <row r="20" spans="1:49" ht="36.75" customHeight="1">
      <c r="A20" s="254"/>
      <c r="B20" s="86"/>
      <c r="C20" s="86"/>
      <c r="D20" s="86"/>
      <c r="E20" s="87"/>
      <c r="F20" s="88"/>
      <c r="G20" s="88"/>
      <c r="H20" s="87"/>
      <c r="I20" s="88"/>
      <c r="J20" s="88"/>
      <c r="K20" s="88"/>
      <c r="L20" s="87"/>
      <c r="M20" s="88"/>
      <c r="N20" s="88"/>
      <c r="O20" s="87"/>
      <c r="P20" s="87"/>
      <c r="Q20" s="89"/>
      <c r="R20" s="89"/>
      <c r="S20" s="89"/>
      <c r="T20" s="89"/>
      <c r="U20" s="89"/>
      <c r="V20" s="89"/>
      <c r="W20" s="78"/>
      <c r="X20" s="78"/>
      <c r="Y20" s="78"/>
      <c r="Z20" s="78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</row>
    <row r="21" spans="1:49" ht="16.5" customHeight="1">
      <c r="A21" s="170" t="str">
        <f>'справка № 1-КИС-БАЛАНС'!A46</f>
        <v>Дата: 25.07.2011</v>
      </c>
      <c r="B21" s="171" t="s">
        <v>323</v>
      </c>
      <c r="C21" s="2"/>
      <c r="D21" s="117" t="s">
        <v>324</v>
      </c>
      <c r="E21" s="24"/>
      <c r="F21" s="3"/>
      <c r="G21" s="116"/>
      <c r="H21" s="114"/>
      <c r="I21" s="92"/>
      <c r="J21" s="91"/>
      <c r="K21" s="91"/>
      <c r="L21" s="93"/>
      <c r="M21" s="93"/>
      <c r="N21" s="88"/>
      <c r="O21" s="87"/>
      <c r="P21" s="87"/>
      <c r="Q21" s="89"/>
      <c r="R21" s="89"/>
      <c r="S21" s="89"/>
      <c r="T21" s="89"/>
      <c r="U21" s="89"/>
      <c r="V21" s="89"/>
      <c r="W21" s="78"/>
      <c r="X21" s="78"/>
      <c r="Y21" s="78"/>
      <c r="Z21" s="78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</row>
    <row r="22" spans="1:49" ht="21.75" customHeight="1">
      <c r="A22" s="32"/>
      <c r="B22" s="172"/>
      <c r="C22" s="174" t="s">
        <v>370</v>
      </c>
      <c r="D22" s="116" t="s">
        <v>325</v>
      </c>
      <c r="E22" s="2"/>
      <c r="F22" s="24"/>
      <c r="G22" s="37"/>
      <c r="I22" s="94"/>
      <c r="J22" s="94"/>
      <c r="K22" s="94"/>
      <c r="L22" s="87"/>
      <c r="M22" s="94"/>
      <c r="N22" s="94"/>
      <c r="O22" s="87"/>
      <c r="P22" s="87"/>
      <c r="Q22" s="89"/>
      <c r="R22" s="89"/>
      <c r="S22" s="89"/>
      <c r="T22" s="89"/>
      <c r="U22" s="89"/>
      <c r="V22" s="89"/>
      <c r="W22" s="78"/>
      <c r="X22" s="78"/>
      <c r="Y22" s="78"/>
      <c r="Z22" s="78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</row>
    <row r="23" spans="1:49" s="81" customFormat="1" ht="23.25" customHeight="1">
      <c r="A23" s="255"/>
      <c r="B23" s="95"/>
      <c r="C23" s="95"/>
      <c r="D23" s="95"/>
      <c r="E23" s="95"/>
      <c r="F23" s="95"/>
      <c r="G23" s="95"/>
      <c r="H23" s="118"/>
      <c r="I23" s="95"/>
      <c r="J23" s="95"/>
      <c r="K23" s="95"/>
      <c r="L23" s="95"/>
      <c r="M23" s="95"/>
      <c r="N23" s="95"/>
      <c r="O23" s="95"/>
      <c r="P23" s="95"/>
      <c r="Q23" s="96"/>
      <c r="R23" s="96"/>
      <c r="S23" s="96"/>
      <c r="T23" s="96"/>
      <c r="U23" s="96"/>
      <c r="V23" s="96"/>
      <c r="W23" s="97"/>
      <c r="X23" s="97"/>
      <c r="Y23" s="97"/>
      <c r="Z23" s="97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</row>
    <row r="24" spans="1:49" s="81" customFormat="1" ht="16.5" customHeight="1">
      <c r="A24" s="25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6"/>
      <c r="R24" s="96"/>
      <c r="S24" s="96"/>
      <c r="T24" s="96"/>
      <c r="U24" s="96"/>
      <c r="V24" s="96"/>
      <c r="W24" s="97"/>
      <c r="X24" s="97"/>
      <c r="Y24" s="97"/>
      <c r="Z24" s="97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</row>
    <row r="25" spans="1:49" s="81" customFormat="1" ht="11.25">
      <c r="A25" s="25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6"/>
      <c r="R25" s="96"/>
      <c r="S25" s="96"/>
      <c r="T25" s="96"/>
      <c r="U25" s="96"/>
      <c r="V25" s="96"/>
      <c r="W25" s="97"/>
      <c r="X25" s="97"/>
      <c r="Y25" s="97"/>
      <c r="Z25" s="97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</row>
    <row r="26" spans="1:49" s="81" customFormat="1" ht="20.25" customHeight="1">
      <c r="A26" s="255"/>
      <c r="B26" s="95"/>
      <c r="C26" s="99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6"/>
      <c r="R26" s="96"/>
      <c r="S26" s="96"/>
      <c r="T26" s="96"/>
      <c r="U26" s="96"/>
      <c r="V26" s="96"/>
      <c r="W26" s="97"/>
      <c r="X26" s="97"/>
      <c r="Y26" s="97"/>
      <c r="Z26" s="97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</row>
    <row r="27" spans="1:49" s="81" customFormat="1" ht="30.75" customHeight="1">
      <c r="A27" s="25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6"/>
      <c r="R27" s="96"/>
      <c r="S27" s="96"/>
      <c r="T27" s="96"/>
      <c r="U27" s="96"/>
      <c r="V27" s="96"/>
      <c r="W27" s="97"/>
      <c r="X27" s="97"/>
      <c r="Y27" s="97"/>
      <c r="Z27" s="97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</row>
    <row r="28" spans="1:49" s="81" customFormat="1" ht="11.25">
      <c r="A28" s="255"/>
      <c r="B28" s="88"/>
      <c r="C28" s="88"/>
      <c r="D28" s="88"/>
      <c r="E28" s="95"/>
      <c r="F28" s="88"/>
      <c r="G28" s="88"/>
      <c r="H28" s="95"/>
      <c r="I28" s="88"/>
      <c r="J28" s="88"/>
      <c r="K28" s="88"/>
      <c r="L28" s="95"/>
      <c r="M28" s="88"/>
      <c r="N28" s="88"/>
      <c r="O28" s="95"/>
      <c r="P28" s="95"/>
      <c r="Q28" s="96"/>
      <c r="R28" s="96"/>
      <c r="S28" s="96"/>
      <c r="T28" s="96"/>
      <c r="U28" s="96"/>
      <c r="V28" s="96"/>
      <c r="W28" s="97"/>
      <c r="X28" s="97"/>
      <c r="Y28" s="97"/>
      <c r="Z28" s="97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</row>
    <row r="29" spans="1:49" s="81" customFormat="1" ht="11.25">
      <c r="A29" s="255"/>
      <c r="B29" s="88"/>
      <c r="C29" s="88"/>
      <c r="D29" s="88"/>
      <c r="E29" s="95"/>
      <c r="F29" s="88"/>
      <c r="G29" s="88"/>
      <c r="H29" s="95"/>
      <c r="I29" s="88"/>
      <c r="J29" s="88"/>
      <c r="K29" s="88"/>
      <c r="L29" s="95"/>
      <c r="M29" s="88"/>
      <c r="N29" s="88"/>
      <c r="O29" s="95"/>
      <c r="P29" s="95"/>
      <c r="Q29" s="96"/>
      <c r="R29" s="96"/>
      <c r="S29" s="96"/>
      <c r="T29" s="96"/>
      <c r="U29" s="96"/>
      <c r="V29" s="96"/>
      <c r="W29" s="97"/>
      <c r="X29" s="97"/>
      <c r="Y29" s="97"/>
      <c r="Z29" s="97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</row>
    <row r="30" spans="1:49" s="81" customFormat="1" ht="11.25">
      <c r="A30" s="256"/>
      <c r="B30" s="88"/>
      <c r="C30" s="88"/>
      <c r="D30" s="88"/>
      <c r="E30" s="95"/>
      <c r="F30" s="88"/>
      <c r="G30" s="88"/>
      <c r="H30" s="95"/>
      <c r="I30" s="88"/>
      <c r="J30" s="88"/>
      <c r="K30" s="88"/>
      <c r="L30" s="95"/>
      <c r="M30" s="88"/>
      <c r="N30" s="88"/>
      <c r="O30" s="95"/>
      <c r="P30" s="95"/>
      <c r="Q30" s="96"/>
      <c r="R30" s="96"/>
      <c r="S30" s="96"/>
      <c r="T30" s="96"/>
      <c r="U30" s="96"/>
      <c r="V30" s="96"/>
      <c r="W30" s="97"/>
      <c r="X30" s="97"/>
      <c r="Y30" s="97"/>
      <c r="Z30" s="97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</row>
    <row r="31" spans="1:49" s="81" customFormat="1" ht="11.25">
      <c r="A31" s="256"/>
      <c r="B31" s="88"/>
      <c r="C31" s="88"/>
      <c r="D31" s="88"/>
      <c r="E31" s="95"/>
      <c r="F31" s="88"/>
      <c r="G31" s="88"/>
      <c r="H31" s="95"/>
      <c r="I31" s="88"/>
      <c r="J31" s="88"/>
      <c r="K31" s="88"/>
      <c r="L31" s="95"/>
      <c r="M31" s="88"/>
      <c r="N31" s="88"/>
      <c r="O31" s="95"/>
      <c r="P31" s="95"/>
      <c r="Q31" s="96"/>
      <c r="R31" s="96"/>
      <c r="S31" s="96"/>
      <c r="T31" s="96"/>
      <c r="U31" s="96"/>
      <c r="V31" s="96"/>
      <c r="W31" s="97"/>
      <c r="X31" s="97"/>
      <c r="Y31" s="97"/>
      <c r="Z31" s="97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</row>
    <row r="32" spans="1:49" s="81" customFormat="1" ht="11.25">
      <c r="A32" s="255"/>
      <c r="B32" s="88"/>
      <c r="C32" s="88"/>
      <c r="D32" s="88"/>
      <c r="E32" s="95"/>
      <c r="F32" s="88"/>
      <c r="G32" s="88"/>
      <c r="H32" s="95"/>
      <c r="I32" s="88"/>
      <c r="J32" s="88"/>
      <c r="K32" s="88"/>
      <c r="L32" s="95"/>
      <c r="M32" s="88"/>
      <c r="N32" s="88"/>
      <c r="O32" s="95"/>
      <c r="P32" s="95"/>
      <c r="Q32" s="96"/>
      <c r="R32" s="96"/>
      <c r="S32" s="96"/>
      <c r="T32" s="96"/>
      <c r="U32" s="96"/>
      <c r="V32" s="96"/>
      <c r="W32" s="97"/>
      <c r="X32" s="97"/>
      <c r="Y32" s="97"/>
      <c r="Z32" s="97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</row>
    <row r="33" spans="1:49" s="81" customFormat="1" ht="31.5" customHeight="1">
      <c r="A33" s="257"/>
      <c r="B33" s="88"/>
      <c r="C33" s="88"/>
      <c r="D33" s="88"/>
      <c r="E33" s="95"/>
      <c r="F33" s="88"/>
      <c r="G33" s="88"/>
      <c r="H33" s="95"/>
      <c r="I33" s="88"/>
      <c r="J33" s="88"/>
      <c r="K33" s="88"/>
      <c r="L33" s="95"/>
      <c r="M33" s="88"/>
      <c r="N33" s="88"/>
      <c r="O33" s="95"/>
      <c r="P33" s="95"/>
      <c r="Q33" s="96"/>
      <c r="R33" s="96"/>
      <c r="S33" s="96"/>
      <c r="T33" s="96"/>
      <c r="U33" s="96"/>
      <c r="V33" s="96"/>
      <c r="W33" s="97"/>
      <c r="X33" s="97"/>
      <c r="Y33" s="97"/>
      <c r="Z33" s="97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</row>
    <row r="34" spans="1:49" s="81" customFormat="1" ht="11.25">
      <c r="A34" s="256"/>
      <c r="B34" s="88"/>
      <c r="C34" s="88"/>
      <c r="D34" s="88"/>
      <c r="E34" s="95"/>
      <c r="F34" s="88"/>
      <c r="G34" s="88"/>
      <c r="H34" s="95"/>
      <c r="I34" s="88"/>
      <c r="J34" s="88"/>
      <c r="K34" s="88"/>
      <c r="L34" s="95"/>
      <c r="M34" s="88"/>
      <c r="N34" s="88"/>
      <c r="O34" s="95"/>
      <c r="P34" s="95"/>
      <c r="Q34" s="96"/>
      <c r="R34" s="96"/>
      <c r="S34" s="96"/>
      <c r="T34" s="96"/>
      <c r="U34" s="96"/>
      <c r="V34" s="96"/>
      <c r="W34" s="97"/>
      <c r="X34" s="97"/>
      <c r="Y34" s="97"/>
      <c r="Z34" s="97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</row>
    <row r="35" spans="1:49" ht="11.25">
      <c r="A35" s="258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89"/>
      <c r="R35" s="89"/>
      <c r="S35" s="89"/>
      <c r="T35" s="89"/>
      <c r="U35" s="89"/>
      <c r="V35" s="89"/>
      <c r="W35" s="78"/>
      <c r="X35" s="78"/>
      <c r="Y35" s="78"/>
      <c r="Z35" s="78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</row>
    <row r="36" spans="1:49" ht="11.25">
      <c r="A36" s="259"/>
      <c r="B36" s="86"/>
      <c r="C36" s="86"/>
      <c r="D36" s="86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101"/>
      <c r="R36" s="101"/>
      <c r="S36" s="101"/>
      <c r="T36" s="101"/>
      <c r="U36" s="101"/>
      <c r="V36" s="101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</row>
    <row r="37" spans="1:49" ht="11.25">
      <c r="A37" s="73"/>
      <c r="B37" s="73"/>
      <c r="N37" s="102"/>
      <c r="O37" s="102"/>
      <c r="P37" s="10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</row>
    <row r="38" spans="1:49" ht="11.25">
      <c r="A38" s="91"/>
      <c r="B38" s="90"/>
      <c r="C38" s="90"/>
      <c r="D38" s="90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</row>
    <row r="39" spans="1:49" ht="11.25">
      <c r="A39" s="260"/>
      <c r="B39" s="90"/>
      <c r="C39" s="90"/>
      <c r="D39" s="90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</row>
    <row r="40" spans="1:49" ht="11.25">
      <c r="A40" s="93"/>
      <c r="B40" s="90"/>
      <c r="C40" s="90"/>
      <c r="D40" s="90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</row>
    <row r="41" spans="1:49" ht="11.25">
      <c r="A41" s="91"/>
      <c r="B41" s="90"/>
      <c r="C41" s="90"/>
      <c r="D41" s="90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</row>
    <row r="42" spans="1:49" ht="11.25">
      <c r="A42" s="91"/>
      <c r="B42" s="90"/>
      <c r="C42" s="90"/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</row>
    <row r="43" spans="1:49" ht="11.25">
      <c r="A43" s="91"/>
      <c r="B43" s="90"/>
      <c r="C43" s="90"/>
      <c r="D43" s="90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</row>
    <row r="44" spans="1:49" ht="11.25">
      <c r="A44" s="73"/>
      <c r="B44" s="103"/>
      <c r="C44" s="103"/>
      <c r="D44" s="10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</row>
    <row r="45" spans="2:49" ht="11.25">
      <c r="B45" s="103"/>
      <c r="C45" s="103"/>
      <c r="D45" s="10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</row>
    <row r="46" spans="2:49" ht="11.25">
      <c r="B46" s="103"/>
      <c r="C46" s="103"/>
      <c r="D46" s="10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</row>
    <row r="47" spans="2:49" ht="11.25">
      <c r="B47" s="103"/>
      <c r="C47" s="103"/>
      <c r="D47" s="10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</row>
    <row r="48" spans="2:49" ht="11.25">
      <c r="B48" s="103"/>
      <c r="C48" s="103"/>
      <c r="D48" s="10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</row>
    <row r="49" spans="2:49" ht="11.25">
      <c r="B49" s="103"/>
      <c r="C49" s="103"/>
      <c r="D49" s="10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</row>
    <row r="50" spans="2:49" ht="11.25">
      <c r="B50" s="103"/>
      <c r="C50" s="103"/>
      <c r="D50" s="10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</row>
    <row r="51" spans="2:49" ht="11.25">
      <c r="B51" s="103"/>
      <c r="C51" s="103"/>
      <c r="D51" s="10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</row>
    <row r="52" spans="2:49" ht="11.25">
      <c r="B52" s="103"/>
      <c r="C52" s="103"/>
      <c r="D52" s="10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</row>
    <row r="53" spans="2:49" ht="11.25">
      <c r="B53" s="103"/>
      <c r="C53" s="103"/>
      <c r="D53" s="10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</row>
    <row r="54" spans="2:49" ht="11.25">
      <c r="B54" s="103"/>
      <c r="C54" s="103"/>
      <c r="D54" s="10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</row>
    <row r="55" spans="2:49" ht="11.25">
      <c r="B55" s="103"/>
      <c r="C55" s="103"/>
      <c r="D55" s="10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</row>
    <row r="56" spans="2:49" ht="11.25">
      <c r="B56" s="103"/>
      <c r="C56" s="103"/>
      <c r="D56" s="10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</row>
    <row r="57" spans="2:49" ht="11.25">
      <c r="B57" s="103"/>
      <c r="C57" s="103"/>
      <c r="D57" s="10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</row>
    <row r="58" spans="2:49" ht="11.25">
      <c r="B58" s="103"/>
      <c r="C58" s="103"/>
      <c r="D58" s="10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</row>
    <row r="59" spans="2:49" ht="11.25">
      <c r="B59" s="103"/>
      <c r="C59" s="103"/>
      <c r="D59" s="10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</row>
    <row r="60" spans="2:49" ht="11.25">
      <c r="B60" s="103"/>
      <c r="C60" s="103"/>
      <c r="D60" s="10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</row>
    <row r="61" spans="2:49" ht="11.25">
      <c r="B61" s="73"/>
      <c r="C61" s="103"/>
      <c r="D61" s="10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</row>
    <row r="62" spans="2:49" ht="11.25">
      <c r="B62" s="73"/>
      <c r="C62" s="103"/>
      <c r="D62" s="10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</row>
    <row r="63" spans="2:49" ht="11.25">
      <c r="B63" s="73"/>
      <c r="C63" s="103"/>
      <c r="D63" s="10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</row>
    <row r="64" spans="2:49" ht="11.25">
      <c r="B64" s="73"/>
      <c r="C64" s="103"/>
      <c r="D64" s="10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</row>
    <row r="65" spans="3:4" ht="11.25">
      <c r="C65" s="104"/>
      <c r="D65" s="104"/>
    </row>
    <row r="66" spans="3:4" ht="11.25">
      <c r="C66" s="104"/>
      <c r="D66" s="104"/>
    </row>
    <row r="67" spans="3:4" ht="11.25">
      <c r="C67" s="104"/>
      <c r="D67" s="104"/>
    </row>
    <row r="68" spans="3:4" ht="11.25">
      <c r="C68" s="104"/>
      <c r="D68" s="104"/>
    </row>
    <row r="69" spans="3:4" ht="11.25">
      <c r="C69" s="104"/>
      <c r="D69" s="104"/>
    </row>
    <row r="70" spans="3:4" ht="11.25">
      <c r="C70" s="104"/>
      <c r="D70" s="104"/>
    </row>
    <row r="71" spans="3:4" ht="11.25">
      <c r="C71" s="104"/>
      <c r="D71" s="104"/>
    </row>
    <row r="72" spans="3:4" ht="11.25">
      <c r="C72" s="104"/>
      <c r="D72" s="104"/>
    </row>
    <row r="73" spans="3:4" ht="11.25">
      <c r="C73" s="104"/>
      <c r="D73" s="104"/>
    </row>
    <row r="74" spans="3:4" ht="11.25">
      <c r="C74" s="104"/>
      <c r="D74" s="104"/>
    </row>
    <row r="75" spans="3:4" ht="11.25">
      <c r="C75" s="104"/>
      <c r="D75" s="104"/>
    </row>
    <row r="76" spans="3:4" ht="11.25">
      <c r="C76" s="104"/>
      <c r="D76" s="104"/>
    </row>
    <row r="77" spans="3:4" ht="11.25">
      <c r="C77" s="104"/>
      <c r="D77" s="104"/>
    </row>
    <row r="78" spans="3:4" ht="11.25">
      <c r="C78" s="104"/>
      <c r="D78" s="104"/>
    </row>
    <row r="79" spans="3:4" ht="11.25">
      <c r="C79" s="104"/>
      <c r="D79" s="104"/>
    </row>
    <row r="80" spans="3:4" ht="11.25">
      <c r="C80" s="104"/>
      <c r="D80" s="104"/>
    </row>
    <row r="81" spans="3:4" ht="11.25">
      <c r="C81" s="104"/>
      <c r="D81" s="104"/>
    </row>
    <row r="82" spans="3:4" ht="11.25">
      <c r="C82" s="104"/>
      <c r="D82" s="104"/>
    </row>
    <row r="83" spans="3:4" ht="11.25">
      <c r="C83" s="104"/>
      <c r="D83" s="104"/>
    </row>
    <row r="84" spans="3:4" ht="11.25">
      <c r="C84" s="104"/>
      <c r="D84" s="104"/>
    </row>
    <row r="85" spans="3:4" ht="11.25">
      <c r="C85" s="104"/>
      <c r="D85" s="104"/>
    </row>
    <row r="86" spans="3:4" ht="11.25">
      <c r="C86" s="104"/>
      <c r="D86" s="104"/>
    </row>
    <row r="87" spans="3:4" ht="11.25">
      <c r="C87" s="104"/>
      <c r="D87" s="104"/>
    </row>
    <row r="88" spans="3:4" ht="11.25">
      <c r="C88" s="104"/>
      <c r="D88" s="104"/>
    </row>
    <row r="89" spans="3:4" ht="11.25">
      <c r="C89" s="104"/>
      <c r="D89" s="104"/>
    </row>
    <row r="90" spans="3:4" ht="11.25">
      <c r="C90" s="104"/>
      <c r="D90" s="104"/>
    </row>
    <row r="91" spans="3:4" ht="11.25">
      <c r="C91" s="104"/>
      <c r="D91" s="104"/>
    </row>
    <row r="92" spans="3:4" ht="11.25">
      <c r="C92" s="104"/>
      <c r="D92" s="104"/>
    </row>
    <row r="93" spans="3:4" ht="11.25">
      <c r="C93" s="104"/>
      <c r="D93" s="104"/>
    </row>
    <row r="94" spans="3:4" ht="11.25">
      <c r="C94" s="104"/>
      <c r="D94" s="104"/>
    </row>
    <row r="95" spans="3:4" ht="11.25">
      <c r="C95" s="104"/>
      <c r="D95" s="104"/>
    </row>
    <row r="96" spans="3:4" ht="11.25">
      <c r="C96" s="104"/>
      <c r="D96" s="104"/>
    </row>
    <row r="97" spans="3:4" ht="11.25">
      <c r="C97" s="104"/>
      <c r="D97" s="104"/>
    </row>
    <row r="98" spans="3:4" ht="11.25">
      <c r="C98" s="104"/>
      <c r="D98" s="104"/>
    </row>
    <row r="99" spans="3:4" ht="11.25">
      <c r="C99" s="104"/>
      <c r="D99" s="104"/>
    </row>
    <row r="100" spans="3:4" ht="11.25">
      <c r="C100" s="104"/>
      <c r="D100" s="104"/>
    </row>
    <row r="101" spans="3:4" ht="11.25">
      <c r="C101" s="104"/>
      <c r="D101" s="104"/>
    </row>
    <row r="102" spans="3:4" ht="11.25">
      <c r="C102" s="104"/>
      <c r="D102" s="104"/>
    </row>
    <row r="103" spans="3:4" ht="11.25">
      <c r="C103" s="104"/>
      <c r="D103" s="104"/>
    </row>
    <row r="104" spans="3:4" ht="11.25">
      <c r="C104" s="104"/>
      <c r="D104" s="104"/>
    </row>
    <row r="105" spans="3:4" ht="11.25">
      <c r="C105" s="104"/>
      <c r="D105" s="104"/>
    </row>
    <row r="106" spans="3:4" ht="11.25">
      <c r="C106" s="104"/>
      <c r="D106" s="104"/>
    </row>
    <row r="107" spans="3:4" ht="11.25">
      <c r="C107" s="104"/>
      <c r="D107" s="104"/>
    </row>
    <row r="108" spans="3:4" ht="11.25">
      <c r="C108" s="104"/>
      <c r="D108" s="104"/>
    </row>
    <row r="109" spans="3:4" ht="11.25">
      <c r="C109" s="104"/>
      <c r="D109" s="104"/>
    </row>
    <row r="110" spans="3:4" ht="11.25">
      <c r="C110" s="104"/>
      <c r="D110" s="104"/>
    </row>
    <row r="111" spans="3:4" ht="11.25">
      <c r="C111" s="104"/>
      <c r="D111" s="104"/>
    </row>
    <row r="112" spans="3:4" ht="11.25">
      <c r="C112" s="104"/>
      <c r="D112" s="104"/>
    </row>
    <row r="113" spans="3:4" ht="11.25">
      <c r="C113" s="104"/>
      <c r="D113" s="104"/>
    </row>
    <row r="114" spans="3:4" ht="11.25">
      <c r="C114" s="104"/>
      <c r="D114" s="104"/>
    </row>
    <row r="115" spans="3:4" ht="11.25">
      <c r="C115" s="104"/>
      <c r="D115" s="104"/>
    </row>
    <row r="116" spans="3:4" ht="11.25">
      <c r="C116" s="104"/>
      <c r="D116" s="104"/>
    </row>
    <row r="117" spans="3:4" ht="11.25">
      <c r="C117" s="104"/>
      <c r="D117" s="104"/>
    </row>
    <row r="118" spans="3:4" ht="11.25">
      <c r="C118" s="104"/>
      <c r="D118" s="104"/>
    </row>
    <row r="119" spans="3:4" ht="11.25">
      <c r="C119" s="104"/>
      <c r="D119" s="104"/>
    </row>
    <row r="120" spans="3:4" ht="11.25">
      <c r="C120" s="104"/>
      <c r="D120" s="104"/>
    </row>
    <row r="121" spans="3:4" ht="11.25">
      <c r="C121" s="104"/>
      <c r="D121" s="104"/>
    </row>
    <row r="122" spans="3:4" ht="11.25">
      <c r="C122" s="104"/>
      <c r="D122" s="104"/>
    </row>
    <row r="123" spans="3:4" ht="11.25">
      <c r="C123" s="104"/>
      <c r="D123" s="104"/>
    </row>
    <row r="124" spans="3:4" ht="11.25">
      <c r="C124" s="104"/>
      <c r="D124" s="104"/>
    </row>
    <row r="125" spans="3:4" ht="11.25">
      <c r="C125" s="104"/>
      <c r="D125" s="104"/>
    </row>
    <row r="126" spans="3:4" ht="11.25">
      <c r="C126" s="104"/>
      <c r="D126" s="104"/>
    </row>
    <row r="127" spans="3:4" ht="11.25">
      <c r="C127" s="104"/>
      <c r="D127" s="104"/>
    </row>
    <row r="128" spans="3:4" ht="11.25">
      <c r="C128" s="104"/>
      <c r="D128" s="104"/>
    </row>
    <row r="129" spans="3:4" ht="11.25">
      <c r="C129" s="104"/>
      <c r="D129" s="104"/>
    </row>
    <row r="130" spans="3:4" ht="11.25">
      <c r="C130" s="104"/>
      <c r="D130" s="104"/>
    </row>
    <row r="131" spans="3:4" ht="11.25">
      <c r="C131" s="104"/>
      <c r="D131" s="104"/>
    </row>
    <row r="132" spans="3:4" ht="11.25">
      <c r="C132" s="104"/>
      <c r="D132" s="104"/>
    </row>
    <row r="133" spans="3:4" ht="11.25">
      <c r="C133" s="104"/>
      <c r="D133" s="104"/>
    </row>
    <row r="134" spans="3:4" ht="11.25">
      <c r="C134" s="104"/>
      <c r="D134" s="104"/>
    </row>
    <row r="135" spans="3:4" ht="11.25">
      <c r="C135" s="104"/>
      <c r="D135" s="104"/>
    </row>
    <row r="136" spans="3:4" ht="11.25">
      <c r="C136" s="104"/>
      <c r="D136" s="104"/>
    </row>
    <row r="137" spans="3:4" ht="11.25">
      <c r="C137" s="104"/>
      <c r="D137" s="104"/>
    </row>
    <row r="138" spans="3:4" ht="11.25">
      <c r="C138" s="104"/>
      <c r="D138" s="104"/>
    </row>
    <row r="139" spans="3:4" ht="11.25">
      <c r="C139" s="104"/>
      <c r="D139" s="104"/>
    </row>
    <row r="140" spans="3:4" ht="11.25">
      <c r="C140" s="104"/>
      <c r="D140" s="104"/>
    </row>
    <row r="141" spans="3:4" ht="11.25">
      <c r="C141" s="104"/>
      <c r="D141" s="104"/>
    </row>
    <row r="142" spans="3:4" ht="11.25">
      <c r="C142" s="104"/>
      <c r="D142" s="104"/>
    </row>
    <row r="143" spans="3:4" ht="11.25">
      <c r="C143" s="104"/>
      <c r="D143" s="104"/>
    </row>
    <row r="144" spans="3:4" ht="11.25">
      <c r="C144" s="104"/>
      <c r="D144" s="104"/>
    </row>
    <row r="145" spans="3:4" ht="11.25">
      <c r="C145" s="104"/>
      <c r="D145" s="104"/>
    </row>
    <row r="146" spans="3:4" ht="11.25">
      <c r="C146" s="104"/>
      <c r="D146" s="104"/>
    </row>
    <row r="147" spans="3:4" ht="11.25">
      <c r="C147" s="104"/>
      <c r="D147" s="104"/>
    </row>
    <row r="148" spans="3:4" ht="11.25">
      <c r="C148" s="104"/>
      <c r="D148" s="104"/>
    </row>
    <row r="149" spans="3:4" ht="11.25">
      <c r="C149" s="104"/>
      <c r="D149" s="104"/>
    </row>
    <row r="150" spans="3:4" ht="11.25">
      <c r="C150" s="104"/>
      <c r="D150" s="104"/>
    </row>
    <row r="151" spans="3:4" ht="11.25">
      <c r="C151" s="104"/>
      <c r="D151" s="104"/>
    </row>
    <row r="152" spans="3:4" ht="11.25">
      <c r="C152" s="104"/>
      <c r="D152" s="104"/>
    </row>
    <row r="153" spans="3:4" ht="11.25">
      <c r="C153" s="104"/>
      <c r="D153" s="104"/>
    </row>
    <row r="154" spans="3:4" ht="11.25">
      <c r="C154" s="104"/>
      <c r="D154" s="104"/>
    </row>
    <row r="155" spans="3:4" ht="11.25">
      <c r="C155" s="104"/>
      <c r="D155" s="104"/>
    </row>
    <row r="156" spans="3:4" ht="11.25">
      <c r="C156" s="104"/>
      <c r="D156" s="104"/>
    </row>
    <row r="157" spans="3:4" ht="11.25">
      <c r="C157" s="104"/>
      <c r="D157" s="104"/>
    </row>
    <row r="158" spans="3:4" ht="11.25">
      <c r="C158" s="104"/>
      <c r="D158" s="104"/>
    </row>
    <row r="159" spans="3:4" ht="11.25">
      <c r="C159" s="104"/>
      <c r="D159" s="104"/>
    </row>
    <row r="160" spans="3:4" ht="11.25">
      <c r="C160" s="104"/>
      <c r="D160" s="104"/>
    </row>
    <row r="161" spans="3:4" ht="11.25">
      <c r="C161" s="104"/>
      <c r="D161" s="104"/>
    </row>
    <row r="162" spans="3:4" ht="11.25">
      <c r="C162" s="104"/>
      <c r="D162" s="104"/>
    </row>
    <row r="163" spans="3:4" ht="11.25">
      <c r="C163" s="104"/>
      <c r="D163" s="104"/>
    </row>
    <row r="164" spans="3:4" ht="11.25">
      <c r="C164" s="104"/>
      <c r="D164" s="104"/>
    </row>
    <row r="165" spans="3:4" ht="11.25">
      <c r="C165" s="104"/>
      <c r="D165" s="104"/>
    </row>
    <row r="166" spans="3:4" ht="11.25">
      <c r="C166" s="104"/>
      <c r="D166" s="104"/>
    </row>
    <row r="167" spans="3:4" ht="11.25">
      <c r="C167" s="104"/>
      <c r="D167" s="104"/>
    </row>
    <row r="168" spans="3:4" ht="11.25">
      <c r="C168" s="104"/>
      <c r="D168" s="104"/>
    </row>
    <row r="169" spans="3:4" ht="11.25">
      <c r="C169" s="104"/>
      <c r="D169" s="104"/>
    </row>
    <row r="170" spans="3:4" ht="11.25">
      <c r="C170" s="104"/>
      <c r="D170" s="104"/>
    </row>
    <row r="171" spans="3:4" ht="11.25">
      <c r="C171" s="104"/>
      <c r="D171" s="104"/>
    </row>
    <row r="172" spans="3:4" ht="11.25">
      <c r="C172" s="104"/>
      <c r="D172" s="104"/>
    </row>
    <row r="173" spans="3:4" ht="11.25">
      <c r="C173" s="104"/>
      <c r="D173" s="104"/>
    </row>
    <row r="174" spans="3:4" ht="11.25">
      <c r="C174" s="104"/>
      <c r="D174" s="104"/>
    </row>
    <row r="175" spans="3:4" ht="11.25">
      <c r="C175" s="104"/>
      <c r="D175" s="104"/>
    </row>
    <row r="176" spans="3:4" ht="11.25">
      <c r="C176" s="104"/>
      <c r="D176" s="104"/>
    </row>
    <row r="177" spans="3:4" ht="11.25">
      <c r="C177" s="104"/>
      <c r="D177" s="104"/>
    </row>
    <row r="178" spans="3:4" ht="11.25">
      <c r="C178" s="104"/>
      <c r="D178" s="104"/>
    </row>
    <row r="179" spans="3:4" ht="11.25">
      <c r="C179" s="104"/>
      <c r="D179" s="104"/>
    </row>
    <row r="180" spans="3:4" ht="11.25">
      <c r="C180" s="104"/>
      <c r="D180" s="104"/>
    </row>
    <row r="181" spans="3:4" ht="11.25">
      <c r="C181" s="104"/>
      <c r="D181" s="104"/>
    </row>
    <row r="182" spans="3:4" ht="11.25">
      <c r="C182" s="104"/>
      <c r="D182" s="104"/>
    </row>
    <row r="183" spans="3:4" ht="11.25">
      <c r="C183" s="104"/>
      <c r="D183" s="104"/>
    </row>
    <row r="184" spans="3:4" ht="11.25">
      <c r="C184" s="104"/>
      <c r="D184" s="104"/>
    </row>
    <row r="185" spans="3:4" ht="11.25">
      <c r="C185" s="104"/>
      <c r="D185" s="104"/>
    </row>
    <row r="186" spans="3:4" ht="11.25">
      <c r="C186" s="104"/>
      <c r="D186" s="104"/>
    </row>
    <row r="187" spans="3:4" ht="11.25">
      <c r="C187" s="104"/>
      <c r="D187" s="104"/>
    </row>
    <row r="188" spans="3:4" ht="11.25">
      <c r="C188" s="104"/>
      <c r="D188" s="104"/>
    </row>
    <row r="189" spans="3:4" ht="11.25">
      <c r="C189" s="104"/>
      <c r="D189" s="104"/>
    </row>
    <row r="190" spans="3:4" ht="11.25">
      <c r="C190" s="104"/>
      <c r="D190" s="104"/>
    </row>
    <row r="191" spans="3:4" ht="11.25">
      <c r="C191" s="104"/>
      <c r="D191" s="104"/>
    </row>
    <row r="192" spans="3:4" ht="11.25">
      <c r="C192" s="104"/>
      <c r="D192" s="104"/>
    </row>
    <row r="193" spans="3:4" ht="11.25">
      <c r="C193" s="104"/>
      <c r="D193" s="104"/>
    </row>
    <row r="194" spans="3:4" ht="11.25">
      <c r="C194" s="104"/>
      <c r="D194" s="104"/>
    </row>
    <row r="195" spans="3:4" ht="11.25">
      <c r="C195" s="104"/>
      <c r="D195" s="104"/>
    </row>
    <row r="196" spans="3:4" ht="11.25">
      <c r="C196" s="104"/>
      <c r="D196" s="104"/>
    </row>
    <row r="197" spans="3:4" ht="11.25">
      <c r="C197" s="104"/>
      <c r="D197" s="104"/>
    </row>
    <row r="198" spans="3:4" ht="11.25">
      <c r="C198" s="104"/>
      <c r="D198" s="104"/>
    </row>
    <row r="199" spans="3:4" ht="11.25">
      <c r="C199" s="104"/>
      <c r="D199" s="104"/>
    </row>
    <row r="200" spans="3:4" ht="11.25">
      <c r="C200" s="104"/>
      <c r="D200" s="104"/>
    </row>
    <row r="201" spans="3:4" ht="11.25">
      <c r="C201" s="104"/>
      <c r="D201" s="104"/>
    </row>
    <row r="202" spans="3:4" ht="11.25">
      <c r="C202" s="104"/>
      <c r="D202" s="104"/>
    </row>
    <row r="203" spans="3:4" ht="11.25">
      <c r="C203" s="104"/>
      <c r="D203" s="104"/>
    </row>
    <row r="204" spans="3:4" ht="11.25">
      <c r="C204" s="104"/>
      <c r="D204" s="104"/>
    </row>
    <row r="205" spans="3:4" ht="11.25">
      <c r="C205" s="104"/>
      <c r="D205" s="104"/>
    </row>
    <row r="206" spans="3:4" ht="11.25">
      <c r="C206" s="104"/>
      <c r="D206" s="104"/>
    </row>
    <row r="207" spans="3:4" ht="11.25">
      <c r="C207" s="104"/>
      <c r="D207" s="104"/>
    </row>
    <row r="208" spans="3:4" ht="11.25">
      <c r="C208" s="104"/>
      <c r="D208" s="104"/>
    </row>
    <row r="209" spans="3:4" ht="11.25">
      <c r="C209" s="104"/>
      <c r="D209" s="104"/>
    </row>
    <row r="210" spans="3:4" ht="11.25">
      <c r="C210" s="104"/>
      <c r="D210" s="104"/>
    </row>
    <row r="211" spans="3:4" ht="11.25">
      <c r="C211" s="104"/>
      <c r="D211" s="104"/>
    </row>
    <row r="212" spans="3:4" ht="11.25">
      <c r="C212" s="104"/>
      <c r="D212" s="104"/>
    </row>
    <row r="213" spans="3:4" ht="11.25">
      <c r="C213" s="104"/>
      <c r="D213" s="104"/>
    </row>
    <row r="214" spans="3:4" ht="11.25">
      <c r="C214" s="104"/>
      <c r="D214" s="104"/>
    </row>
    <row r="215" spans="3:4" ht="11.25">
      <c r="C215" s="104"/>
      <c r="D215" s="104"/>
    </row>
    <row r="216" spans="3:4" ht="11.25">
      <c r="C216" s="104"/>
      <c r="D216" s="104"/>
    </row>
    <row r="217" spans="3:4" ht="11.25">
      <c r="C217" s="104"/>
      <c r="D217" s="104"/>
    </row>
    <row r="218" spans="3:4" ht="11.25">
      <c r="C218" s="104"/>
      <c r="D218" s="104"/>
    </row>
    <row r="219" spans="3:4" ht="11.25">
      <c r="C219" s="104"/>
      <c r="D219" s="104"/>
    </row>
    <row r="220" spans="3:4" ht="11.25">
      <c r="C220" s="104"/>
      <c r="D220" s="104"/>
    </row>
    <row r="221" spans="3:4" ht="11.25">
      <c r="C221" s="104"/>
      <c r="D221" s="104"/>
    </row>
    <row r="222" spans="3:4" ht="11.25">
      <c r="C222" s="104"/>
      <c r="D222" s="104"/>
    </row>
    <row r="223" spans="3:4" ht="11.25">
      <c r="C223" s="104"/>
      <c r="D223" s="104"/>
    </row>
    <row r="224" spans="3:4" ht="11.25">
      <c r="C224" s="104"/>
      <c r="D224" s="104"/>
    </row>
    <row r="225" spans="3:4" ht="11.25">
      <c r="C225" s="104"/>
      <c r="D225" s="104"/>
    </row>
  </sheetData>
  <sheetProtection/>
  <mergeCells count="10">
    <mergeCell ref="M1:O1"/>
    <mergeCell ref="A6:E6"/>
    <mergeCell ref="A7:D7"/>
    <mergeCell ref="H9:H10"/>
    <mergeCell ref="L6:P6"/>
    <mergeCell ref="F2:H4"/>
    <mergeCell ref="O9:O10"/>
    <mergeCell ref="P9:P10"/>
    <mergeCell ref="A9:A10"/>
    <mergeCell ref="F7:H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M28:N34 I28:K34 F28:G34 B28:D34 I15:K20 F15:G20 N15:N21 B15:D20">
      <formula1>0</formula1>
      <formula2>9999999999999990</formula2>
    </dataValidation>
  </dataValidations>
  <printOptions horizontalCentered="1"/>
  <pageMargins left="0.31496062992125984" right="0.2362204724409449" top="0.5118110236220472" bottom="0.6692913385826772" header="0.15748031496062992" footer="0.1968503937007874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zoomScalePageLayoutView="0" workbookViewId="0" topLeftCell="A19">
      <selection activeCell="D52" sqref="D52"/>
    </sheetView>
  </sheetViews>
  <sheetFormatPr defaultColWidth="9.140625" defaultRowHeight="12.75"/>
  <cols>
    <col min="1" max="1" width="35.28125" style="32" customWidth="1"/>
    <col min="2" max="2" width="12.8515625" style="32" customWidth="1"/>
    <col min="3" max="3" width="13.7109375" style="32" customWidth="1"/>
    <col min="4" max="4" width="12.140625" style="32" customWidth="1"/>
    <col min="5" max="5" width="18.00390625" style="32" customWidth="1"/>
    <col min="6" max="6" width="14.00390625" style="24" customWidth="1"/>
    <col min="7" max="16384" width="9.140625" style="24" customWidth="1"/>
  </cols>
  <sheetData>
    <row r="1" spans="1:13" ht="25.5" customHeight="1">
      <c r="A1" s="52"/>
      <c r="B1" s="52"/>
      <c r="C1" s="52"/>
      <c r="D1" s="52"/>
      <c r="E1" s="53" t="s">
        <v>181</v>
      </c>
      <c r="F1" s="36"/>
      <c r="G1" s="36"/>
      <c r="H1" s="36"/>
      <c r="I1" s="36"/>
      <c r="J1" s="36"/>
      <c r="K1" s="36"/>
      <c r="L1" s="36"/>
      <c r="M1" s="36"/>
    </row>
    <row r="2" spans="2:5" ht="15" customHeight="1">
      <c r="B2" s="263"/>
      <c r="C2" s="355" t="s">
        <v>113</v>
      </c>
      <c r="D2" s="355"/>
      <c r="E2" s="208"/>
    </row>
    <row r="3" spans="2:5" ht="15" customHeight="1">
      <c r="B3" s="355" t="s">
        <v>230</v>
      </c>
      <c r="C3" s="355"/>
      <c r="D3" s="355"/>
      <c r="E3" s="355"/>
    </row>
    <row r="4" spans="1:5" ht="15">
      <c r="A4" s="208"/>
      <c r="B4" s="355"/>
      <c r="C4" s="356"/>
      <c r="D4" s="356"/>
      <c r="E4" s="208"/>
    </row>
    <row r="5" spans="1:3" ht="15">
      <c r="A5" s="264" t="s">
        <v>232</v>
      </c>
      <c r="B5" s="264"/>
      <c r="C5" s="264" t="str">
        <f>'справка № 1-КИС-БАЛАНС'!C3</f>
        <v>Дф Европа</v>
      </c>
    </row>
    <row r="6" spans="1:5" ht="15">
      <c r="A6" s="264" t="s">
        <v>1</v>
      </c>
      <c r="B6" s="358" t="str">
        <f>'справка № 2-КИС-ОД'!B4:D4</f>
        <v>01.01.2011-30.06.2011</v>
      </c>
      <c r="C6" s="358"/>
      <c r="D6" s="357" t="s">
        <v>357</v>
      </c>
      <c r="E6" s="357"/>
    </row>
    <row r="7" spans="2:5" ht="15">
      <c r="B7" s="46" t="s">
        <v>99</v>
      </c>
      <c r="E7" s="265" t="s">
        <v>83</v>
      </c>
    </row>
    <row r="8" spans="1:2" ht="13.5" customHeight="1">
      <c r="A8" s="49" t="s">
        <v>100</v>
      </c>
      <c r="B8" s="47"/>
    </row>
    <row r="9" spans="1:5" ht="13.5" customHeight="1">
      <c r="A9" s="354" t="s">
        <v>101</v>
      </c>
      <c r="B9" s="354" t="s">
        <v>102</v>
      </c>
      <c r="C9" s="363" t="s">
        <v>103</v>
      </c>
      <c r="D9" s="364"/>
      <c r="E9" s="364"/>
    </row>
    <row r="10" spans="1:5" ht="14.25">
      <c r="A10" s="354"/>
      <c r="B10" s="354"/>
      <c r="C10" s="218" t="s">
        <v>104</v>
      </c>
      <c r="D10" s="218" t="s">
        <v>105</v>
      </c>
      <c r="E10" s="251" t="s">
        <v>106</v>
      </c>
    </row>
    <row r="11" spans="1:5" s="267" customFormat="1" ht="14.25">
      <c r="A11" s="266" t="s">
        <v>7</v>
      </c>
      <c r="B11" s="251">
        <v>1</v>
      </c>
      <c r="C11" s="251">
        <v>2</v>
      </c>
      <c r="D11" s="251">
        <v>3</v>
      </c>
      <c r="E11" s="266">
        <v>4</v>
      </c>
    </row>
    <row r="12" spans="1:5" ht="15">
      <c r="A12" s="245" t="s">
        <v>142</v>
      </c>
      <c r="B12" s="41" t="s">
        <v>99</v>
      </c>
      <c r="C12" s="41" t="s">
        <v>99</v>
      </c>
      <c r="D12" s="41"/>
      <c r="E12" s="219"/>
    </row>
    <row r="13" spans="1:5" ht="15">
      <c r="A13" s="41" t="s">
        <v>297</v>
      </c>
      <c r="B13" s="167"/>
      <c r="C13" s="167"/>
      <c r="D13" s="167"/>
      <c r="E13" s="167"/>
    </row>
    <row r="14" spans="1:5" ht="30">
      <c r="A14" s="41" t="s">
        <v>298</v>
      </c>
      <c r="B14" s="252"/>
      <c r="C14" s="252"/>
      <c r="D14" s="167"/>
      <c r="E14" s="167"/>
    </row>
    <row r="15" spans="1:5" ht="15" customHeight="1">
      <c r="A15" s="41" t="s">
        <v>299</v>
      </c>
      <c r="B15" s="249"/>
      <c r="C15" s="249"/>
      <c r="D15" s="167"/>
      <c r="E15" s="167"/>
    </row>
    <row r="16" spans="1:5" ht="15" customHeight="1">
      <c r="A16" s="41" t="s">
        <v>300</v>
      </c>
      <c r="B16" s="249">
        <f>'справка № 1-КИС-БАЛАНС'!B36</f>
        <v>53501.63</v>
      </c>
      <c r="C16" s="249"/>
      <c r="D16" s="167">
        <f>B16</f>
        <v>53501.63</v>
      </c>
      <c r="E16" s="167"/>
    </row>
    <row r="17" spans="1:5" ht="14.25" customHeight="1">
      <c r="A17" s="41" t="s">
        <v>175</v>
      </c>
      <c r="B17" s="249">
        <v>53479.65</v>
      </c>
      <c r="C17" s="249"/>
      <c r="D17" s="167">
        <f>B17</f>
        <v>53479.65</v>
      </c>
      <c r="E17" s="167"/>
    </row>
    <row r="18" spans="1:5" ht="15">
      <c r="A18" s="41" t="s">
        <v>189</v>
      </c>
      <c r="B18" s="249"/>
      <c r="C18" s="249" t="s">
        <v>99</v>
      </c>
      <c r="D18" s="167"/>
      <c r="E18" s="167"/>
    </row>
    <row r="19" spans="1:5" ht="30">
      <c r="A19" s="41" t="s">
        <v>301</v>
      </c>
      <c r="B19" s="249">
        <f>B20</f>
        <v>150849.03</v>
      </c>
      <c r="C19" s="249">
        <f>B19-E19</f>
        <v>150849.03</v>
      </c>
      <c r="D19" s="249">
        <v>0</v>
      </c>
      <c r="E19" s="249">
        <f>E22</f>
        <v>0</v>
      </c>
    </row>
    <row r="20" spans="1:5" ht="30">
      <c r="A20" s="41" t="s">
        <v>182</v>
      </c>
      <c r="B20" s="249">
        <f>'справка № 1-КИС-БАЛАНС'!B37</f>
        <v>150849.03</v>
      </c>
      <c r="C20" s="249">
        <f>B20</f>
        <v>150849.03</v>
      </c>
      <c r="D20" s="167"/>
      <c r="E20" s="167"/>
    </row>
    <row r="21" spans="1:5" ht="15">
      <c r="A21" s="41" t="s">
        <v>176</v>
      </c>
      <c r="B21" s="249"/>
      <c r="C21" s="249"/>
      <c r="D21" s="167"/>
      <c r="E21" s="167"/>
    </row>
    <row r="22" spans="1:5" ht="15">
      <c r="A22" s="41" t="s">
        <v>12</v>
      </c>
      <c r="B22" s="249"/>
      <c r="C22" s="249"/>
      <c r="D22" s="249">
        <f>D19</f>
        <v>0</v>
      </c>
      <c r="E22" s="249">
        <v>0</v>
      </c>
    </row>
    <row r="23" spans="1:5" ht="15">
      <c r="A23" s="41" t="s">
        <v>233</v>
      </c>
      <c r="B23" s="249"/>
      <c r="C23" s="249"/>
      <c r="D23" s="167"/>
      <c r="E23" s="167"/>
    </row>
    <row r="24" spans="1:5" s="206" customFormat="1" ht="14.25">
      <c r="A24" s="245" t="s">
        <v>107</v>
      </c>
      <c r="B24" s="250">
        <f>B23+B19+B16+B15+B14+B13</f>
        <v>204350.66</v>
      </c>
      <c r="C24" s="250">
        <f>C23+C19+C16+C15+C14+C13</f>
        <v>150849.03</v>
      </c>
      <c r="D24" s="250">
        <f>D23+D19+D16+D15+D14+D13</f>
        <v>53501.63</v>
      </c>
      <c r="E24" s="250">
        <f>E23+E19+E16+E15+E14+E13</f>
        <v>0</v>
      </c>
    </row>
    <row r="25" spans="1:5" ht="15">
      <c r="A25" s="47"/>
      <c r="B25" s="46" t="s">
        <v>99</v>
      </c>
      <c r="C25" s="46" t="s">
        <v>99</v>
      </c>
      <c r="D25" s="46" t="s">
        <v>99</v>
      </c>
      <c r="E25" s="47"/>
    </row>
    <row r="26" ht="15">
      <c r="A26" s="49" t="s">
        <v>146</v>
      </c>
    </row>
    <row r="27" spans="1:5" ht="27" customHeight="1">
      <c r="A27" s="168" t="s">
        <v>101</v>
      </c>
      <c r="B27" s="168" t="s">
        <v>108</v>
      </c>
      <c r="C27" s="354" t="s">
        <v>109</v>
      </c>
      <c r="D27" s="354"/>
      <c r="E27" s="354"/>
    </row>
    <row r="28" spans="1:5" ht="28.5">
      <c r="A28" s="168"/>
      <c r="B28" s="168"/>
      <c r="C28" s="168" t="s">
        <v>104</v>
      </c>
      <c r="D28" s="168" t="s">
        <v>110</v>
      </c>
      <c r="E28" s="168" t="s">
        <v>111</v>
      </c>
    </row>
    <row r="29" spans="1:5" ht="14.25">
      <c r="A29" s="251" t="s">
        <v>7</v>
      </c>
      <c r="B29" s="251">
        <v>1</v>
      </c>
      <c r="C29" s="268">
        <v>2</v>
      </c>
      <c r="D29" s="268">
        <v>3</v>
      </c>
      <c r="E29" s="251">
        <v>4</v>
      </c>
    </row>
    <row r="30" spans="1:5" ht="14.25">
      <c r="A30" s="245" t="s">
        <v>143</v>
      </c>
      <c r="B30" s="245" t="s">
        <v>99</v>
      </c>
      <c r="C30" s="245" t="s">
        <v>99</v>
      </c>
      <c r="D30" s="245" t="s">
        <v>99</v>
      </c>
      <c r="E30" s="245" t="s">
        <v>99</v>
      </c>
    </row>
    <row r="31" spans="1:5" ht="15">
      <c r="A31" s="41" t="s">
        <v>144</v>
      </c>
      <c r="B31" s="252">
        <v>0</v>
      </c>
      <c r="C31" s="252">
        <v>0</v>
      </c>
      <c r="D31" s="252"/>
      <c r="E31" s="252"/>
    </row>
    <row r="32" spans="1:5" ht="30">
      <c r="A32" s="41" t="s">
        <v>234</v>
      </c>
      <c r="B32" s="249">
        <f>B33+B34</f>
        <v>40428.200000000004</v>
      </c>
      <c r="C32" s="249">
        <f>B32</f>
        <v>40428.200000000004</v>
      </c>
      <c r="D32" s="252" t="s">
        <v>99</v>
      </c>
      <c r="E32" s="252" t="s">
        <v>99</v>
      </c>
    </row>
    <row r="33" spans="1:5" ht="15">
      <c r="A33" s="41" t="s">
        <v>302</v>
      </c>
      <c r="B33" s="249">
        <f>'справка № 1-КИС-БАЛАНС'!E26</f>
        <v>535.69</v>
      </c>
      <c r="C33" s="249">
        <f>B33</f>
        <v>535.69</v>
      </c>
      <c r="D33" s="252" t="s">
        <v>99</v>
      </c>
      <c r="E33" s="252" t="s">
        <v>99</v>
      </c>
    </row>
    <row r="34" spans="1:5" ht="15">
      <c r="A34" s="41" t="s">
        <v>177</v>
      </c>
      <c r="B34" s="167">
        <f>'справка № 1-КИС-БАЛАНС'!E27</f>
        <v>39892.51</v>
      </c>
      <c r="C34" s="249">
        <f>B34</f>
        <v>39892.51</v>
      </c>
      <c r="D34" s="252"/>
      <c r="E34" s="252"/>
    </row>
    <row r="35" spans="1:5" ht="15">
      <c r="A35" s="41" t="s">
        <v>231</v>
      </c>
      <c r="B35" s="249"/>
      <c r="C35" s="252"/>
      <c r="D35" s="252"/>
      <c r="E35" s="252"/>
    </row>
    <row r="36" spans="1:5" ht="15">
      <c r="A36" s="41" t="s">
        <v>235</v>
      </c>
      <c r="B36" s="249">
        <v>0</v>
      </c>
      <c r="C36" s="252">
        <v>0</v>
      </c>
      <c r="D36" s="252"/>
      <c r="E36" s="252"/>
    </row>
    <row r="37" spans="1:5" ht="30">
      <c r="A37" s="41" t="s">
        <v>268</v>
      </c>
      <c r="B37" s="249">
        <v>0</v>
      </c>
      <c r="C37" s="252">
        <v>0</v>
      </c>
      <c r="D37" s="252"/>
      <c r="E37" s="252"/>
    </row>
    <row r="38" spans="1:5" ht="30">
      <c r="A38" s="41" t="s">
        <v>303</v>
      </c>
      <c r="B38" s="249">
        <v>0</v>
      </c>
      <c r="C38" s="252">
        <v>0</v>
      </c>
      <c r="D38" s="252" t="s">
        <v>99</v>
      </c>
      <c r="E38" s="252" t="s">
        <v>99</v>
      </c>
    </row>
    <row r="39" spans="1:5" ht="15">
      <c r="A39" s="41" t="s">
        <v>188</v>
      </c>
      <c r="B39" s="249">
        <v>0</v>
      </c>
      <c r="C39" s="252">
        <v>0</v>
      </c>
      <c r="D39" s="252" t="s">
        <v>99</v>
      </c>
      <c r="E39" s="252" t="s">
        <v>99</v>
      </c>
    </row>
    <row r="40" spans="1:5" ht="30">
      <c r="A40" s="41" t="s">
        <v>304</v>
      </c>
      <c r="B40" s="249">
        <v>0</v>
      </c>
      <c r="C40" s="252">
        <v>0</v>
      </c>
      <c r="D40" s="252" t="s">
        <v>99</v>
      </c>
      <c r="E40" s="252" t="s">
        <v>99</v>
      </c>
    </row>
    <row r="41" spans="1:5" ht="30" customHeight="1">
      <c r="A41" s="41" t="s">
        <v>305</v>
      </c>
      <c r="B41" s="249">
        <v>0</v>
      </c>
      <c r="C41" s="249">
        <f>B41</f>
        <v>0</v>
      </c>
      <c r="D41" s="252" t="s">
        <v>99</v>
      </c>
      <c r="E41" s="252" t="s">
        <v>99</v>
      </c>
    </row>
    <row r="42" spans="1:5" ht="30">
      <c r="A42" s="41" t="s">
        <v>306</v>
      </c>
      <c r="B42" s="249">
        <v>0</v>
      </c>
      <c r="C42" s="252">
        <v>0</v>
      </c>
      <c r="D42" s="252" t="s">
        <v>99</v>
      </c>
      <c r="E42" s="252" t="s">
        <v>99</v>
      </c>
    </row>
    <row r="43" spans="1:5" s="169" customFormat="1" ht="15">
      <c r="A43" s="41" t="s">
        <v>145</v>
      </c>
      <c r="B43" s="253"/>
      <c r="C43" s="186"/>
      <c r="D43" s="252" t="s">
        <v>99</v>
      </c>
      <c r="E43" s="252" t="s">
        <v>99</v>
      </c>
    </row>
    <row r="44" spans="1:5" s="206" customFormat="1" ht="14.25">
      <c r="A44" s="245" t="s">
        <v>112</v>
      </c>
      <c r="B44" s="250">
        <f>B31+B32+B36+B37+B38+B39+B40+B41+B42</f>
        <v>40428.200000000004</v>
      </c>
      <c r="C44" s="250">
        <f>C31+C32+C36+C37+C38+C39+C40+C41+C42</f>
        <v>40428.200000000004</v>
      </c>
      <c r="D44" s="269" t="s">
        <v>99</v>
      </c>
      <c r="E44" s="269" t="s">
        <v>99</v>
      </c>
    </row>
    <row r="45" spans="1:6" ht="15">
      <c r="A45" s="36"/>
      <c r="B45" s="46"/>
      <c r="C45" s="46"/>
      <c r="D45" s="46"/>
      <c r="E45" s="46"/>
      <c r="F45" s="36"/>
    </row>
    <row r="46" spans="1:5" ht="15">
      <c r="A46" s="170" t="str">
        <f>'справка № 1-КИС-БАЛАНС'!A46&amp;"             Съставител:"</f>
        <v>Дата: 25.07.2011             Съставител:</v>
      </c>
      <c r="B46" s="171"/>
      <c r="C46" s="173" t="s">
        <v>324</v>
      </c>
      <c r="E46" s="270"/>
    </row>
    <row r="47" spans="2:6" ht="15">
      <c r="B47" s="174" t="s">
        <v>370</v>
      </c>
      <c r="D47" s="175" t="s">
        <v>327</v>
      </c>
      <c r="E47" s="172"/>
      <c r="F47" s="174"/>
    </row>
    <row r="48" spans="1:6" ht="26.25" customHeight="1">
      <c r="A48" s="362"/>
      <c r="B48" s="362"/>
      <c r="C48" s="362"/>
      <c r="D48" s="362"/>
      <c r="E48" s="107"/>
      <c r="F48" s="107"/>
    </row>
    <row r="49" spans="1:6" ht="15">
      <c r="A49" s="36"/>
      <c r="B49" s="46"/>
      <c r="C49" s="46"/>
      <c r="D49" s="46"/>
      <c r="E49" s="46"/>
      <c r="F49" s="36"/>
    </row>
    <row r="50" spans="1:6" ht="15">
      <c r="A50" s="36"/>
      <c r="B50" s="46" t="s">
        <v>99</v>
      </c>
      <c r="C50" s="46" t="s">
        <v>99</v>
      </c>
      <c r="D50" s="46" t="s">
        <v>99</v>
      </c>
      <c r="E50" s="46" t="s">
        <v>99</v>
      </c>
      <c r="F50" s="36"/>
    </row>
    <row r="51" spans="1:6" ht="15">
      <c r="A51" s="36"/>
      <c r="B51" s="46" t="s">
        <v>99</v>
      </c>
      <c r="C51" s="46" t="s">
        <v>99</v>
      </c>
      <c r="D51" s="46" t="s">
        <v>99</v>
      </c>
      <c r="E51" s="46" t="s">
        <v>99</v>
      </c>
      <c r="F51" s="36"/>
    </row>
    <row r="52" spans="1:6" ht="15">
      <c r="A52" s="36"/>
      <c r="B52" s="50"/>
      <c r="C52" s="46" t="s">
        <v>99</v>
      </c>
      <c r="D52" s="46" t="s">
        <v>99</v>
      </c>
      <c r="E52" s="46" t="s">
        <v>99</v>
      </c>
      <c r="F52" s="36"/>
    </row>
    <row r="53" spans="1:5" ht="27" customHeight="1">
      <c r="A53" s="24"/>
      <c r="B53" s="24"/>
      <c r="C53" s="24"/>
      <c r="D53" s="24"/>
      <c r="E53" s="24"/>
    </row>
    <row r="54" spans="1:5" ht="12.75">
      <c r="A54" s="24"/>
      <c r="B54" s="24"/>
      <c r="C54" s="24"/>
      <c r="D54" s="24"/>
      <c r="E54" s="24"/>
    </row>
    <row r="55" spans="1:6" ht="15">
      <c r="A55" s="45"/>
      <c r="B55" s="46"/>
      <c r="C55" s="46"/>
      <c r="D55" s="46"/>
      <c r="E55" s="46"/>
      <c r="F55" s="36"/>
    </row>
    <row r="56" spans="1:6" ht="15">
      <c r="A56" s="45"/>
      <c r="B56" s="46"/>
      <c r="C56" s="46"/>
      <c r="D56" s="46"/>
      <c r="E56" s="46"/>
      <c r="F56" s="36"/>
    </row>
    <row r="57" spans="1:6" ht="16.5" customHeight="1">
      <c r="A57" s="45"/>
      <c r="B57" s="46"/>
      <c r="C57" s="46"/>
      <c r="D57" s="46"/>
      <c r="E57" s="46"/>
      <c r="F57" s="36"/>
    </row>
    <row r="58" spans="1:6" ht="22.5" customHeight="1">
      <c r="A58" s="45"/>
      <c r="B58" s="46"/>
      <c r="C58" s="46"/>
      <c r="D58" s="46"/>
      <c r="E58" s="46"/>
      <c r="F58" s="36"/>
    </row>
    <row r="59" spans="1:6" ht="15">
      <c r="A59" s="45"/>
      <c r="B59" s="46"/>
      <c r="C59" s="46"/>
      <c r="D59" s="46"/>
      <c r="E59" s="46"/>
      <c r="F59" s="36"/>
    </row>
    <row r="60" spans="1:6" s="206" customFormat="1" ht="15">
      <c r="A60" s="45"/>
      <c r="B60" s="46"/>
      <c r="C60" s="46"/>
      <c r="D60" s="46"/>
      <c r="E60" s="46"/>
      <c r="F60" s="48"/>
    </row>
    <row r="61" spans="1:6" ht="15">
      <c r="A61" s="45"/>
      <c r="B61" s="46"/>
      <c r="C61" s="46"/>
      <c r="D61" s="46"/>
      <c r="E61" s="46"/>
      <c r="F61" s="36"/>
    </row>
    <row r="62" spans="1:6" ht="15">
      <c r="A62" s="46"/>
      <c r="B62" s="46"/>
      <c r="C62" s="46"/>
      <c r="D62" s="46"/>
      <c r="E62" s="46"/>
      <c r="F62" s="36"/>
    </row>
    <row r="63" spans="1:6" ht="15">
      <c r="A63" s="45"/>
      <c r="B63" s="46"/>
      <c r="C63" s="46"/>
      <c r="D63" s="46"/>
      <c r="E63" s="46"/>
      <c r="F63" s="36"/>
    </row>
    <row r="64" spans="1:6" ht="15">
      <c r="A64" s="46"/>
      <c r="B64" s="46"/>
      <c r="C64" s="46"/>
      <c r="D64" s="46"/>
      <c r="E64" s="46"/>
      <c r="F64" s="36"/>
    </row>
    <row r="65" spans="1:6" ht="15">
      <c r="A65" s="49"/>
      <c r="B65" s="50"/>
      <c r="C65" s="46"/>
      <c r="D65" s="46"/>
      <c r="E65" s="46"/>
      <c r="F65" s="36"/>
    </row>
    <row r="66" spans="1:6" ht="15">
      <c r="A66" s="47"/>
      <c r="B66" s="361"/>
      <c r="C66" s="361"/>
      <c r="D66" s="361"/>
      <c r="E66" s="361"/>
      <c r="F66" s="36"/>
    </row>
    <row r="67" spans="1:6" ht="26.25" customHeight="1">
      <c r="A67" s="359"/>
      <c r="B67" s="360"/>
      <c r="C67" s="360"/>
      <c r="D67" s="360"/>
      <c r="E67" s="360"/>
      <c r="F67" s="36"/>
    </row>
    <row r="68" spans="1:6" ht="13.5" customHeight="1">
      <c r="A68" s="47"/>
      <c r="B68" s="47"/>
      <c r="C68" s="47"/>
      <c r="D68" s="47"/>
      <c r="E68" s="47"/>
      <c r="F68" s="36"/>
    </row>
    <row r="69" ht="15">
      <c r="A69" s="46"/>
    </row>
    <row r="70" ht="15">
      <c r="A70" s="46"/>
    </row>
    <row r="71" ht="15">
      <c r="A71" s="46"/>
    </row>
    <row r="72" spans="1:5" ht="13.5" customHeight="1">
      <c r="A72" s="271"/>
      <c r="B72" s="271"/>
      <c r="C72" s="272"/>
      <c r="D72" s="272"/>
      <c r="E72" s="273"/>
    </row>
    <row r="73" spans="1:5" s="275" customFormat="1" ht="35.25" customHeight="1">
      <c r="A73" s="274"/>
      <c r="B73" s="274"/>
      <c r="C73" s="274"/>
      <c r="D73" s="274"/>
      <c r="E73" s="274"/>
    </row>
    <row r="74" spans="1:5" s="169" customFormat="1" ht="14.25">
      <c r="A74" s="273"/>
      <c r="B74" s="273"/>
      <c r="C74" s="273"/>
      <c r="D74" s="273"/>
      <c r="E74" s="273"/>
    </row>
    <row r="75" spans="1:5" ht="15">
      <c r="A75" s="45"/>
      <c r="B75" s="45"/>
      <c r="C75" s="45"/>
      <c r="D75" s="45"/>
      <c r="E75" s="45"/>
    </row>
    <row r="76" spans="1:5" ht="15">
      <c r="A76" s="45"/>
      <c r="B76" s="45"/>
      <c r="C76" s="45"/>
      <c r="D76" s="45"/>
      <c r="E76" s="45"/>
    </row>
    <row r="77" spans="1:5" ht="15">
      <c r="A77" s="45"/>
      <c r="B77" s="45"/>
      <c r="C77" s="45"/>
      <c r="D77" s="45"/>
      <c r="E77" s="45"/>
    </row>
    <row r="78" spans="1:5" ht="15">
      <c r="A78" s="271"/>
      <c r="B78" s="45"/>
      <c r="C78" s="45"/>
      <c r="D78" s="45"/>
      <c r="E78" s="45"/>
    </row>
    <row r="79" spans="1:5" ht="27" customHeight="1">
      <c r="A79" s="47"/>
      <c r="B79" s="47"/>
      <c r="C79" s="47"/>
      <c r="D79" s="47"/>
      <c r="E79" s="47"/>
    </row>
  </sheetData>
  <sheetProtection/>
  <mergeCells count="13">
    <mergeCell ref="A67:E67"/>
    <mergeCell ref="B66:C66"/>
    <mergeCell ref="D66:E66"/>
    <mergeCell ref="A48:D48"/>
    <mergeCell ref="C9:E9"/>
    <mergeCell ref="B9:B10"/>
    <mergeCell ref="A9:A10"/>
    <mergeCell ref="C27:E27"/>
    <mergeCell ref="B4:D4"/>
    <mergeCell ref="D6:E6"/>
    <mergeCell ref="C2:D2"/>
    <mergeCell ref="B3:E3"/>
    <mergeCell ref="B6:C6"/>
  </mergeCells>
  <printOptions horizontalCentered="1"/>
  <pageMargins left="0.7480314960629921" right="0.7480314960629921" top="0.2755905511811024" bottom="0.6299212598425197" header="0.2362204724409449" footer="0.5118110236220472"/>
  <pageSetup fitToHeight="1" fitToWidth="1" horizontalDpi="300" verticalDpi="300" orientation="portrait" paperSize="9" scale="8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0"/>
  <sheetViews>
    <sheetView zoomScale="120" zoomScaleNormal="120" zoomScalePageLayoutView="0" workbookViewId="0" topLeftCell="A1">
      <pane ySplit="13" topLeftCell="A14" activePane="bottomLeft" state="frozen"/>
      <selection pane="topLeft" activeCell="D52" sqref="D52"/>
      <selection pane="bottomLeft" activeCell="D52" sqref="D52"/>
    </sheetView>
  </sheetViews>
  <sheetFormatPr defaultColWidth="9.140625" defaultRowHeight="12.75"/>
  <cols>
    <col min="1" max="1" width="34.00390625" style="123" customWidth="1"/>
    <col min="2" max="2" width="15.421875" style="123" customWidth="1"/>
    <col min="3" max="3" width="5.00390625" style="123" customWidth="1"/>
    <col min="4" max="4" width="9.7109375" style="123" customWidth="1"/>
    <col min="5" max="5" width="13.8515625" style="123" hidden="1" customWidth="1"/>
    <col min="6" max="6" width="8.00390625" style="123" hidden="1" customWidth="1"/>
    <col min="7" max="7" width="6.57421875" style="123" hidden="1" customWidth="1"/>
    <col min="8" max="8" width="7.140625" style="123" hidden="1" customWidth="1"/>
    <col min="9" max="9" width="9.57421875" style="123" hidden="1" customWidth="1"/>
    <col min="10" max="10" width="7.421875" style="123" hidden="1" customWidth="1"/>
    <col min="11" max="11" width="7.28125" style="123" hidden="1" customWidth="1"/>
    <col min="12" max="12" width="8.140625" style="123" hidden="1" customWidth="1"/>
    <col min="13" max="13" width="7.140625" style="123" hidden="1" customWidth="1"/>
    <col min="14" max="14" width="12.8515625" style="123" hidden="1" customWidth="1"/>
    <col min="15" max="15" width="13.57421875" style="123" hidden="1" customWidth="1"/>
    <col min="16" max="16" width="18.57421875" style="280" customWidth="1"/>
    <col min="17" max="17" width="13.421875" style="123" customWidth="1"/>
    <col min="18" max="18" width="10.00390625" style="123" customWidth="1"/>
    <col min="19" max="19" width="8.8515625" style="232" hidden="1" customWidth="1"/>
    <col min="20" max="20" width="5.00390625" style="233" hidden="1" customWidth="1"/>
    <col min="21" max="21" width="5.140625" style="123" customWidth="1"/>
    <col min="22" max="16384" width="9.140625" style="123" customWidth="1"/>
  </cols>
  <sheetData>
    <row r="1" spans="3:18" ht="24.75" customHeight="1">
      <c r="C1" s="124"/>
      <c r="D1" s="124"/>
      <c r="E1" s="124"/>
      <c r="F1" s="124"/>
      <c r="G1" s="124"/>
      <c r="H1" s="124"/>
      <c r="I1" s="125" t="s">
        <v>307</v>
      </c>
      <c r="J1" s="124"/>
      <c r="K1" s="125"/>
      <c r="L1" s="366"/>
      <c r="M1" s="366"/>
      <c r="N1" s="366"/>
      <c r="O1" s="366"/>
      <c r="P1" s="366"/>
      <c r="Q1" s="366"/>
      <c r="R1" s="124"/>
    </row>
    <row r="2" spans="1:20" s="124" customFormat="1" ht="11.25">
      <c r="A2" s="126"/>
      <c r="B2" s="126"/>
      <c r="C2" s="126"/>
      <c r="D2" s="126"/>
      <c r="E2" s="127"/>
      <c r="F2" s="128"/>
      <c r="G2" s="127" t="s">
        <v>113</v>
      </c>
      <c r="H2" s="128"/>
      <c r="I2" s="128"/>
      <c r="J2" s="128"/>
      <c r="K2" s="128"/>
      <c r="L2" s="126"/>
      <c r="M2" s="126"/>
      <c r="N2" s="126"/>
      <c r="O2" s="126"/>
      <c r="P2" s="278"/>
      <c r="S2" s="234"/>
      <c r="T2" s="235"/>
    </row>
    <row r="3" spans="1:20" s="124" customFormat="1" ht="11.25">
      <c r="A3" s="129"/>
      <c r="B3" s="129"/>
      <c r="C3" s="129"/>
      <c r="D3" s="129"/>
      <c r="E3" s="387"/>
      <c r="F3" s="130" t="s">
        <v>238</v>
      </c>
      <c r="G3" s="388"/>
      <c r="H3" s="388"/>
      <c r="I3" s="387"/>
      <c r="J3" s="387"/>
      <c r="K3" s="126"/>
      <c r="L3" s="126"/>
      <c r="M3" s="126"/>
      <c r="N3" s="126"/>
      <c r="O3" s="126"/>
      <c r="P3" s="278"/>
      <c r="Q3" s="126"/>
      <c r="S3" s="234"/>
      <c r="T3" s="235"/>
    </row>
    <row r="4" spans="1:20" s="124" customFormat="1" ht="11.2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08" t="s">
        <v>357</v>
      </c>
      <c r="L4" s="126"/>
      <c r="M4" s="126"/>
      <c r="N4" s="126"/>
      <c r="O4" s="126"/>
      <c r="P4" s="278"/>
      <c r="Q4" s="126"/>
      <c r="S4" s="234"/>
      <c r="T4" s="235"/>
    </row>
    <row r="5" spans="1:20" s="124" customFormat="1" ht="11.25">
      <c r="A5" s="373" t="s">
        <v>232</v>
      </c>
      <c r="B5" s="373"/>
      <c r="C5" s="126"/>
      <c r="D5" s="126"/>
      <c r="E5" s="109"/>
      <c r="F5" s="131"/>
      <c r="G5" s="131" t="s">
        <v>326</v>
      </c>
      <c r="H5" s="131"/>
      <c r="I5" s="131"/>
      <c r="J5" s="131"/>
      <c r="K5" s="132"/>
      <c r="L5" s="133"/>
      <c r="M5" s="133"/>
      <c r="N5" s="133"/>
      <c r="O5" s="133"/>
      <c r="P5" s="279"/>
      <c r="Q5" s="133"/>
      <c r="R5" s="133"/>
      <c r="S5" s="234"/>
      <c r="T5" s="235"/>
    </row>
    <row r="6" spans="1:20" s="124" customFormat="1" ht="11.25">
      <c r="A6" s="373" t="s">
        <v>1</v>
      </c>
      <c r="B6" s="373"/>
      <c r="C6" s="126"/>
      <c r="D6" s="126"/>
      <c r="E6" s="126"/>
      <c r="F6" s="365" t="str">
        <f>'справка № 3-КИС-ОПП'!B4</f>
        <v>01.01.2011-30.06.2011</v>
      </c>
      <c r="G6" s="365"/>
      <c r="H6" s="365"/>
      <c r="I6" s="126"/>
      <c r="J6" s="126"/>
      <c r="K6" s="126"/>
      <c r="L6" s="126"/>
      <c r="M6" s="126"/>
      <c r="N6" s="126"/>
      <c r="O6" s="126"/>
      <c r="P6" s="278"/>
      <c r="Q6" s="126"/>
      <c r="S6" s="234"/>
      <c r="T6" s="235"/>
    </row>
    <row r="7" spans="1:18" ht="11.25">
      <c r="A7" s="134"/>
      <c r="B7" s="135"/>
      <c r="C7" s="136"/>
      <c r="D7" s="134"/>
      <c r="E7" s="134"/>
      <c r="F7" s="134"/>
      <c r="G7" s="134"/>
      <c r="H7" s="137"/>
      <c r="I7" s="137"/>
      <c r="J7" s="137"/>
      <c r="K7" s="138" t="s">
        <v>99</v>
      </c>
      <c r="R7" s="139" t="s">
        <v>83</v>
      </c>
    </row>
    <row r="8" spans="1:18" ht="26.25" customHeight="1">
      <c r="A8" s="367" t="s">
        <v>101</v>
      </c>
      <c r="B8" s="374" t="s">
        <v>321</v>
      </c>
      <c r="C8" s="375"/>
      <c r="D8" s="375"/>
      <c r="E8" s="375"/>
      <c r="F8" s="375"/>
      <c r="G8" s="375"/>
      <c r="H8" s="376"/>
      <c r="I8" s="110"/>
      <c r="J8" s="110"/>
      <c r="K8" s="374" t="s">
        <v>243</v>
      </c>
      <c r="L8" s="375"/>
      <c r="M8" s="375"/>
      <c r="N8" s="375"/>
      <c r="O8" s="375"/>
      <c r="P8" s="376"/>
      <c r="Q8" s="367" t="s">
        <v>236</v>
      </c>
      <c r="R8" s="377" t="s">
        <v>250</v>
      </c>
    </row>
    <row r="9" spans="1:18" ht="12.75" customHeight="1">
      <c r="A9" s="368"/>
      <c r="B9" s="367" t="s">
        <v>239</v>
      </c>
      <c r="C9" s="367" t="s">
        <v>240</v>
      </c>
      <c r="D9" s="367" t="s">
        <v>241</v>
      </c>
      <c r="E9" s="367" t="s">
        <v>254</v>
      </c>
      <c r="F9" s="367" t="s">
        <v>121</v>
      </c>
      <c r="G9" s="367" t="s">
        <v>120</v>
      </c>
      <c r="H9" s="367" t="s">
        <v>122</v>
      </c>
      <c r="I9" s="367" t="s">
        <v>194</v>
      </c>
      <c r="J9" s="367" t="s">
        <v>195</v>
      </c>
      <c r="K9" s="367" t="s">
        <v>242</v>
      </c>
      <c r="L9" s="367" t="s">
        <v>196</v>
      </c>
      <c r="M9" s="367" t="s">
        <v>197</v>
      </c>
      <c r="N9" s="367" t="s">
        <v>198</v>
      </c>
      <c r="O9" s="367" t="s">
        <v>199</v>
      </c>
      <c r="P9" s="370" t="s">
        <v>200</v>
      </c>
      <c r="Q9" s="368"/>
      <c r="R9" s="378"/>
    </row>
    <row r="10" spans="1:18" ht="25.5" customHeight="1">
      <c r="A10" s="368"/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71"/>
      <c r="Q10" s="368"/>
      <c r="R10" s="378"/>
    </row>
    <row r="11" spans="1:18" ht="11.25">
      <c r="A11" s="368"/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71"/>
      <c r="Q11" s="368"/>
      <c r="R11" s="378"/>
    </row>
    <row r="12" spans="1:18" ht="11.25">
      <c r="A12" s="369"/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72"/>
      <c r="Q12" s="369"/>
      <c r="R12" s="379"/>
    </row>
    <row r="13" spans="1:20" s="140" customFormat="1" ht="21" customHeight="1">
      <c r="A13" s="110" t="s">
        <v>7</v>
      </c>
      <c r="B13" s="110">
        <v>1</v>
      </c>
      <c r="C13" s="110">
        <v>2</v>
      </c>
      <c r="D13" s="110">
        <v>3</v>
      </c>
      <c r="E13" s="110">
        <v>4</v>
      </c>
      <c r="F13" s="110">
        <v>5</v>
      </c>
      <c r="G13" s="110">
        <v>6</v>
      </c>
      <c r="H13" s="110">
        <v>7</v>
      </c>
      <c r="I13" s="110">
        <v>8</v>
      </c>
      <c r="J13" s="110">
        <v>9</v>
      </c>
      <c r="K13" s="110">
        <v>10</v>
      </c>
      <c r="L13" s="110">
        <v>11</v>
      </c>
      <c r="M13" s="110">
        <v>12</v>
      </c>
      <c r="N13" s="110">
        <v>13</v>
      </c>
      <c r="O13" s="110">
        <v>14</v>
      </c>
      <c r="P13" s="281">
        <v>15</v>
      </c>
      <c r="Q13" s="110">
        <v>16</v>
      </c>
      <c r="R13" s="110">
        <v>17</v>
      </c>
      <c r="S13" s="236"/>
      <c r="T13" s="237"/>
    </row>
    <row r="14" spans="1:18" ht="30" customHeight="1">
      <c r="A14" s="111" t="s">
        <v>147</v>
      </c>
      <c r="B14" s="113"/>
      <c r="C14" s="112" t="s">
        <v>99</v>
      </c>
      <c r="D14" s="112" t="s">
        <v>99</v>
      </c>
      <c r="E14" s="112"/>
      <c r="F14" s="112"/>
      <c r="G14" s="112"/>
      <c r="H14" s="112"/>
      <c r="I14" s="112"/>
      <c r="J14" s="112"/>
      <c r="K14" s="112" t="s">
        <v>99</v>
      </c>
      <c r="L14" s="112"/>
      <c r="M14" s="112"/>
      <c r="N14" s="112"/>
      <c r="O14" s="112"/>
      <c r="P14" s="282"/>
      <c r="Q14" s="141"/>
      <c r="R14" s="141"/>
    </row>
    <row r="15" spans="1:18" ht="21" customHeight="1">
      <c r="A15" s="112" t="s">
        <v>322</v>
      </c>
      <c r="B15" s="142"/>
      <c r="C15" s="112" t="s">
        <v>99</v>
      </c>
      <c r="D15" s="112" t="s">
        <v>99</v>
      </c>
      <c r="E15" s="112" t="s">
        <v>99</v>
      </c>
      <c r="F15" s="112"/>
      <c r="G15" s="112"/>
      <c r="H15" s="112"/>
      <c r="I15" s="112"/>
      <c r="J15" s="112"/>
      <c r="K15" s="112" t="s">
        <v>99</v>
      </c>
      <c r="L15" s="112"/>
      <c r="M15" s="112"/>
      <c r="N15" s="112"/>
      <c r="O15" s="112"/>
      <c r="P15" s="282"/>
      <c r="Q15" s="141"/>
      <c r="R15" s="141"/>
    </row>
    <row r="16" spans="1:20" s="145" customFormat="1" ht="11.25">
      <c r="A16" s="143" t="s">
        <v>123</v>
      </c>
      <c r="B16" s="142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283"/>
      <c r="Q16" s="144"/>
      <c r="R16" s="144"/>
      <c r="S16" s="238"/>
      <c r="T16" s="239"/>
    </row>
    <row r="17" spans="1:20" s="145" customFormat="1" ht="11.25">
      <c r="A17" s="112" t="s">
        <v>308</v>
      </c>
      <c r="B17" s="146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283"/>
      <c r="Q17" s="144"/>
      <c r="R17" s="144"/>
      <c r="S17" s="238"/>
      <c r="T17" s="239"/>
    </row>
    <row r="18" spans="1:20" s="145" customFormat="1" ht="11.25">
      <c r="A18" s="112" t="s">
        <v>190</v>
      </c>
      <c r="B18" s="146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283"/>
      <c r="Q18" s="144"/>
      <c r="R18" s="144"/>
      <c r="S18" s="238"/>
      <c r="T18" s="239"/>
    </row>
    <row r="19" spans="1:18" ht="11.25">
      <c r="A19" s="112" t="s">
        <v>116</v>
      </c>
      <c r="B19" s="147"/>
      <c r="C19" s="112" t="s">
        <v>99</v>
      </c>
      <c r="D19" s="112" t="s">
        <v>99</v>
      </c>
      <c r="E19" s="112" t="s">
        <v>99</v>
      </c>
      <c r="F19" s="112"/>
      <c r="G19" s="112"/>
      <c r="H19" s="112"/>
      <c r="I19" s="112"/>
      <c r="J19" s="112"/>
      <c r="K19" s="112" t="s">
        <v>99</v>
      </c>
      <c r="L19" s="112"/>
      <c r="M19" s="112"/>
      <c r="N19" s="112"/>
      <c r="O19" s="112"/>
      <c r="P19" s="282"/>
      <c r="Q19" s="141"/>
      <c r="R19" s="141"/>
    </row>
    <row r="20" spans="1:20" s="145" customFormat="1" ht="17.25" customHeight="1">
      <c r="A20" s="112" t="s">
        <v>117</v>
      </c>
      <c r="B20" s="148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283"/>
      <c r="Q20" s="144"/>
      <c r="R20" s="144"/>
      <c r="S20" s="238"/>
      <c r="T20" s="239"/>
    </row>
    <row r="21" spans="1:20" s="145" customFormat="1" ht="15" customHeight="1">
      <c r="A21" s="112" t="s">
        <v>114</v>
      </c>
      <c r="B21" s="112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283"/>
      <c r="Q21" s="144"/>
      <c r="R21" s="144"/>
      <c r="S21" s="238"/>
      <c r="T21" s="239"/>
    </row>
    <row r="22" spans="1:20" s="145" customFormat="1" ht="15.75" customHeight="1">
      <c r="A22" s="112" t="s">
        <v>118</v>
      </c>
      <c r="B22" s="112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283"/>
      <c r="Q22" s="144"/>
      <c r="R22" s="144"/>
      <c r="S22" s="238"/>
      <c r="T22" s="239"/>
    </row>
    <row r="23" spans="1:20" s="145" customFormat="1" ht="15.75" customHeight="1">
      <c r="A23" s="143" t="s">
        <v>124</v>
      </c>
      <c r="B23" s="112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283"/>
      <c r="Q23" s="144"/>
      <c r="R23" s="144"/>
      <c r="S23" s="238"/>
      <c r="T23" s="239"/>
    </row>
    <row r="24" spans="1:20" s="145" customFormat="1" ht="19.5" customHeight="1">
      <c r="A24" s="112" t="s">
        <v>309</v>
      </c>
      <c r="B24" s="112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283"/>
      <c r="Q24" s="144"/>
      <c r="R24" s="144"/>
      <c r="S24" s="238"/>
      <c r="T24" s="239"/>
    </row>
    <row r="25" spans="1:20" s="145" customFormat="1" ht="18" customHeight="1">
      <c r="A25" s="143" t="s">
        <v>125</v>
      </c>
      <c r="B25" s="112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283"/>
      <c r="Q25" s="144"/>
      <c r="R25" s="144"/>
      <c r="S25" s="238"/>
      <c r="T25" s="239"/>
    </row>
    <row r="26" spans="1:20" s="145" customFormat="1" ht="18" customHeight="1">
      <c r="A26" s="143" t="s">
        <v>152</v>
      </c>
      <c r="B26" s="112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283"/>
      <c r="Q26" s="144"/>
      <c r="R26" s="144"/>
      <c r="S26" s="238"/>
      <c r="T26" s="239"/>
    </row>
    <row r="27" spans="1:20" s="145" customFormat="1" ht="18.75" customHeight="1">
      <c r="A27" s="111" t="s">
        <v>148</v>
      </c>
      <c r="B27" s="112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283"/>
      <c r="Q27" s="144"/>
      <c r="R27" s="144"/>
      <c r="S27" s="238"/>
      <c r="T27" s="239"/>
    </row>
    <row r="28" spans="1:20" s="145" customFormat="1" ht="11.25">
      <c r="A28" s="112" t="s">
        <v>322</v>
      </c>
      <c r="B28" s="202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44"/>
      <c r="P28" s="284"/>
      <c r="Q28" s="144"/>
      <c r="R28" s="144"/>
      <c r="S28" s="238"/>
      <c r="T28" s="239"/>
    </row>
    <row r="29" spans="1:20" s="145" customFormat="1" ht="11.25">
      <c r="A29" s="389" t="s">
        <v>360</v>
      </c>
      <c r="B29" s="390" t="s">
        <v>361</v>
      </c>
      <c r="C29" s="144"/>
      <c r="D29" s="162">
        <v>33900</v>
      </c>
      <c r="E29" s="112" t="s">
        <v>353</v>
      </c>
      <c r="F29" s="112"/>
      <c r="G29" s="112"/>
      <c r="H29" s="112"/>
      <c r="I29" s="162">
        <v>1</v>
      </c>
      <c r="J29" s="112" t="s">
        <v>328</v>
      </c>
      <c r="K29" s="112"/>
      <c r="L29" s="112"/>
      <c r="M29" s="112"/>
      <c r="N29" s="112" t="s">
        <v>356</v>
      </c>
      <c r="O29" s="391">
        <v>416970</v>
      </c>
      <c r="P29" s="391">
        <v>457650</v>
      </c>
      <c r="Q29" s="203">
        <f>P29/'справка № 1-КИС-БАЛАНС'!$E$44</f>
        <v>0.05762377102828366</v>
      </c>
      <c r="R29" s="276">
        <f aca="true" t="shared" si="0" ref="R29:R43">D29/S29</f>
        <v>0.006357016815153328</v>
      </c>
      <c r="S29" s="232">
        <v>5332690</v>
      </c>
      <c r="T29" s="232">
        <v>1</v>
      </c>
    </row>
    <row r="30" spans="1:20" s="145" customFormat="1" ht="11.25">
      <c r="A30" s="390" t="s">
        <v>366</v>
      </c>
      <c r="B30" s="390" t="s">
        <v>365</v>
      </c>
      <c r="C30" s="144"/>
      <c r="D30" s="162">
        <v>823</v>
      </c>
      <c r="E30" s="112" t="s">
        <v>353</v>
      </c>
      <c r="F30" s="112"/>
      <c r="G30" s="112"/>
      <c r="H30" s="112"/>
      <c r="I30" s="390">
        <v>1</v>
      </c>
      <c r="J30" s="112" t="s">
        <v>328</v>
      </c>
      <c r="K30" s="112"/>
      <c r="L30" s="112"/>
      <c r="M30" s="112"/>
      <c r="N30" s="112" t="s">
        <v>356</v>
      </c>
      <c r="O30" s="391">
        <v>69955</v>
      </c>
      <c r="P30" s="391">
        <v>75304.91</v>
      </c>
      <c r="Q30" s="203">
        <f>P30/'справка № 1-КИС-БАЛАНС'!$E$44</f>
        <v>0.009481815560243655</v>
      </c>
      <c r="R30" s="276">
        <f t="shared" si="0"/>
        <v>0.015614031759282096</v>
      </c>
      <c r="S30" s="392">
        <v>52709</v>
      </c>
      <c r="T30" s="232">
        <v>1</v>
      </c>
    </row>
    <row r="31" spans="1:20" s="145" customFormat="1" ht="11.25">
      <c r="A31" s="393" t="s">
        <v>372</v>
      </c>
      <c r="B31" s="393" t="s">
        <v>371</v>
      </c>
      <c r="C31" s="144"/>
      <c r="D31" s="393">
        <v>162000</v>
      </c>
      <c r="E31" s="112" t="s">
        <v>353</v>
      </c>
      <c r="F31" s="112"/>
      <c r="G31" s="112"/>
      <c r="H31" s="112"/>
      <c r="I31" s="390">
        <v>1</v>
      </c>
      <c r="J31" s="112" t="s">
        <v>328</v>
      </c>
      <c r="K31" s="112"/>
      <c r="L31" s="112"/>
      <c r="M31" s="112"/>
      <c r="N31" s="112" t="s">
        <v>356</v>
      </c>
      <c r="O31" s="391">
        <v>375840</v>
      </c>
      <c r="P31" s="391">
        <v>388800</v>
      </c>
      <c r="Q31" s="203">
        <f>P31/'справка № 1-КИС-БАЛАНС'!$E$44</f>
        <v>0.04895470813022328</v>
      </c>
      <c r="R31" s="276">
        <f t="shared" si="0"/>
        <v>0.003096758210280205</v>
      </c>
      <c r="S31" s="392">
        <v>52312770</v>
      </c>
      <c r="T31" s="232">
        <v>1</v>
      </c>
    </row>
    <row r="32" spans="1:20" s="145" customFormat="1" ht="11.25">
      <c r="A32" s="389" t="s">
        <v>333</v>
      </c>
      <c r="B32" s="389" t="s">
        <v>334</v>
      </c>
      <c r="C32" s="144"/>
      <c r="D32" s="162">
        <v>3000</v>
      </c>
      <c r="E32" s="112" t="s">
        <v>353</v>
      </c>
      <c r="F32" s="112"/>
      <c r="G32" s="112"/>
      <c r="H32" s="112"/>
      <c r="I32" s="162">
        <v>10</v>
      </c>
      <c r="J32" s="112" t="s">
        <v>328</v>
      </c>
      <c r="K32" s="112"/>
      <c r="L32" s="112"/>
      <c r="M32" s="112"/>
      <c r="N32" s="112" t="s">
        <v>356</v>
      </c>
      <c r="O32" s="391">
        <v>90000</v>
      </c>
      <c r="P32" s="391">
        <v>94500</v>
      </c>
      <c r="Q32" s="203">
        <f>P32/'справка № 1-КИС-БАЛАНС'!$E$44</f>
        <v>0.011898713781651492</v>
      </c>
      <c r="R32" s="276">
        <f t="shared" si="0"/>
        <v>0.00015197568389057752</v>
      </c>
      <c r="S32" s="232">
        <v>19740000</v>
      </c>
      <c r="T32" s="232">
        <v>10</v>
      </c>
    </row>
    <row r="33" spans="1:20" s="145" customFormat="1" ht="11.25">
      <c r="A33" s="389" t="s">
        <v>343</v>
      </c>
      <c r="B33" s="389" t="s">
        <v>344</v>
      </c>
      <c r="C33" s="144"/>
      <c r="D33" s="162">
        <v>116601</v>
      </c>
      <c r="E33" s="112" t="s">
        <v>353</v>
      </c>
      <c r="F33" s="112"/>
      <c r="G33" s="112"/>
      <c r="H33" s="112"/>
      <c r="I33" s="162">
        <v>1</v>
      </c>
      <c r="J33" s="112" t="s">
        <v>328</v>
      </c>
      <c r="K33" s="112"/>
      <c r="L33" s="112"/>
      <c r="M33" s="112"/>
      <c r="N33" s="112" t="s">
        <v>356</v>
      </c>
      <c r="O33" s="391">
        <v>65296.56</v>
      </c>
      <c r="P33" s="391">
        <v>63256.04</v>
      </c>
      <c r="Q33" s="203">
        <f>P33/'справка № 1-КИС-БАЛАНС'!$E$44</f>
        <v>0.00796471444360527</v>
      </c>
      <c r="R33" s="276">
        <f t="shared" si="0"/>
        <v>0.0006827332046729935</v>
      </c>
      <c r="S33" s="232">
        <v>170785600</v>
      </c>
      <c r="T33" s="232">
        <v>1</v>
      </c>
    </row>
    <row r="34" spans="1:20" s="145" customFormat="1" ht="11.25">
      <c r="A34" s="389" t="s">
        <v>337</v>
      </c>
      <c r="B34" s="389" t="s">
        <v>338</v>
      </c>
      <c r="C34" s="144"/>
      <c r="D34" s="162">
        <v>10965</v>
      </c>
      <c r="E34" s="112" t="s">
        <v>353</v>
      </c>
      <c r="F34" s="112"/>
      <c r="G34" s="112"/>
      <c r="H34" s="112"/>
      <c r="I34" s="162">
        <v>1</v>
      </c>
      <c r="J34" s="112" t="s">
        <v>328</v>
      </c>
      <c r="K34" s="112"/>
      <c r="L34" s="112"/>
      <c r="M34" s="112"/>
      <c r="N34" s="112" t="s">
        <v>356</v>
      </c>
      <c r="O34" s="391">
        <v>316340.25</v>
      </c>
      <c r="P34" s="391">
        <v>291943.13</v>
      </c>
      <c r="Q34" s="203">
        <f>P34/'справка № 1-КИС-БАЛАНС'!$E$44</f>
        <v>0.0367592353903648</v>
      </c>
      <c r="R34" s="276">
        <f t="shared" si="0"/>
        <v>0.011639003026246934</v>
      </c>
      <c r="S34" s="232">
        <v>942091</v>
      </c>
      <c r="T34" s="232">
        <v>1</v>
      </c>
    </row>
    <row r="35" spans="1:20" s="145" customFormat="1" ht="11.25">
      <c r="A35" s="390" t="s">
        <v>362</v>
      </c>
      <c r="B35" s="390" t="s">
        <v>363</v>
      </c>
      <c r="C35" s="144"/>
      <c r="D35" s="162">
        <v>7682</v>
      </c>
      <c r="E35" s="112" t="s">
        <v>353</v>
      </c>
      <c r="F35" s="112"/>
      <c r="G35" s="112"/>
      <c r="H35" s="112"/>
      <c r="I35" s="162">
        <v>1</v>
      </c>
      <c r="J35" s="112" t="s">
        <v>328</v>
      </c>
      <c r="K35" s="112"/>
      <c r="L35" s="112"/>
      <c r="M35" s="112"/>
      <c r="N35" s="112" t="s">
        <v>356</v>
      </c>
      <c r="O35" s="391">
        <v>434186.64</v>
      </c>
      <c r="P35" s="391">
        <v>460920</v>
      </c>
      <c r="Q35" s="203">
        <f>P35/'справка № 1-КИС-БАЛАНС'!$E$44</f>
        <v>0.05803550429882334</v>
      </c>
      <c r="R35" s="276">
        <f t="shared" si="0"/>
        <v>0.009253715881289353</v>
      </c>
      <c r="S35" s="232">
        <v>830153</v>
      </c>
      <c r="T35" s="232">
        <v>1</v>
      </c>
    </row>
    <row r="36" spans="1:20" s="145" customFormat="1" ht="11.25">
      <c r="A36" s="389" t="s">
        <v>351</v>
      </c>
      <c r="B36" s="394" t="s">
        <v>352</v>
      </c>
      <c r="C36" s="144"/>
      <c r="D36" s="162">
        <v>5668</v>
      </c>
      <c r="E36" s="112" t="s">
        <v>353</v>
      </c>
      <c r="F36" s="112" t="s">
        <v>355</v>
      </c>
      <c r="G36" s="112"/>
      <c r="H36" s="112"/>
      <c r="I36" s="162">
        <v>1</v>
      </c>
      <c r="J36" s="112" t="s">
        <v>328</v>
      </c>
      <c r="K36" s="112"/>
      <c r="L36" s="112"/>
      <c r="M36" s="112"/>
      <c r="N36" s="112" t="s">
        <v>356</v>
      </c>
      <c r="O36" s="391">
        <v>555464</v>
      </c>
      <c r="P36" s="391">
        <v>521456</v>
      </c>
      <c r="Q36" s="203">
        <f>P36/'справка № 1-КИС-БАЛАНС'!$E$44</f>
        <v>0.06565773220872868</v>
      </c>
      <c r="R36" s="276">
        <f t="shared" si="0"/>
        <v>0.00966176986986953</v>
      </c>
      <c r="S36" s="232">
        <v>586642</v>
      </c>
      <c r="T36" s="232">
        <v>1</v>
      </c>
    </row>
    <row r="37" spans="1:20" s="145" customFormat="1" ht="11.25">
      <c r="A37" s="389" t="s">
        <v>341</v>
      </c>
      <c r="B37" s="394" t="s">
        <v>342</v>
      </c>
      <c r="C37" s="144"/>
      <c r="D37" s="162">
        <v>72990</v>
      </c>
      <c r="E37" s="112" t="s">
        <v>353</v>
      </c>
      <c r="F37" s="112" t="s">
        <v>355</v>
      </c>
      <c r="G37" s="112"/>
      <c r="H37" s="112"/>
      <c r="I37" s="162">
        <v>1</v>
      </c>
      <c r="J37" s="112" t="s">
        <v>328</v>
      </c>
      <c r="K37" s="112"/>
      <c r="L37" s="112"/>
      <c r="M37" s="112"/>
      <c r="N37" s="112" t="s">
        <v>356</v>
      </c>
      <c r="O37" s="391">
        <v>203642.1</v>
      </c>
      <c r="P37" s="391">
        <v>220867.74</v>
      </c>
      <c r="Q37" s="203">
        <f>P37/'справка № 1-КИС-БАЛАНС'!$E$44</f>
        <v>0.027809968485293317</v>
      </c>
      <c r="R37" s="276">
        <f t="shared" si="0"/>
        <v>0.005969057075438446</v>
      </c>
      <c r="S37" s="232">
        <v>12228062</v>
      </c>
      <c r="T37" s="232">
        <v>1</v>
      </c>
    </row>
    <row r="38" spans="1:20" s="145" customFormat="1" ht="11.25">
      <c r="A38" s="389" t="s">
        <v>345</v>
      </c>
      <c r="B38" s="389" t="s">
        <v>346</v>
      </c>
      <c r="C38" s="144"/>
      <c r="D38" s="162">
        <v>235887</v>
      </c>
      <c r="E38" s="112" t="s">
        <v>353</v>
      </c>
      <c r="F38" s="112" t="s">
        <v>354</v>
      </c>
      <c r="G38" s="112"/>
      <c r="H38" s="112"/>
      <c r="I38" s="162">
        <v>1</v>
      </c>
      <c r="J38" s="112" t="s">
        <v>328</v>
      </c>
      <c r="K38" s="112"/>
      <c r="L38" s="112"/>
      <c r="M38" s="112"/>
      <c r="N38" s="112" t="s">
        <v>356</v>
      </c>
      <c r="O38" s="391">
        <v>233764.02</v>
      </c>
      <c r="P38" s="391">
        <v>308776.08</v>
      </c>
      <c r="Q38" s="203">
        <f>P38/'справка № 1-КИС-БАЛАНС'!$E$44</f>
        <v>0.038878711095664806</v>
      </c>
      <c r="R38" s="276">
        <f t="shared" si="0"/>
        <v>0.002836711430732348</v>
      </c>
      <c r="S38" s="232">
        <v>83155092</v>
      </c>
      <c r="T38" s="232">
        <v>1</v>
      </c>
    </row>
    <row r="39" spans="1:20" s="145" customFormat="1" ht="11.25">
      <c r="A39" s="390" t="s">
        <v>369</v>
      </c>
      <c r="B39" s="390" t="s">
        <v>364</v>
      </c>
      <c r="C39" s="144"/>
      <c r="D39" s="162">
        <v>132774</v>
      </c>
      <c r="E39" s="112" t="s">
        <v>353</v>
      </c>
      <c r="F39" s="112"/>
      <c r="G39" s="112"/>
      <c r="H39" s="112"/>
      <c r="I39" s="162">
        <v>1</v>
      </c>
      <c r="J39" s="112" t="s">
        <v>328</v>
      </c>
      <c r="K39" s="112"/>
      <c r="L39" s="112"/>
      <c r="M39" s="112"/>
      <c r="N39" s="112" t="s">
        <v>356</v>
      </c>
      <c r="O39" s="391">
        <v>314939.93</v>
      </c>
      <c r="P39" s="391">
        <v>398322</v>
      </c>
      <c r="Q39" s="203">
        <f>P39/'справка № 1-КИС-БАЛАНС'!$E$44</f>
        <v>0.05015364519507921</v>
      </c>
      <c r="R39" s="276">
        <f t="shared" si="0"/>
        <v>0.0014881327982836855</v>
      </c>
      <c r="S39" s="232">
        <v>89221876</v>
      </c>
      <c r="T39" s="232">
        <v>1</v>
      </c>
    </row>
    <row r="40" spans="1:20" s="145" customFormat="1" ht="11.25">
      <c r="A40" s="389" t="s">
        <v>347</v>
      </c>
      <c r="B40" s="389" t="s">
        <v>348</v>
      </c>
      <c r="C40" s="144"/>
      <c r="D40" s="162">
        <v>70456</v>
      </c>
      <c r="E40" s="112" t="s">
        <v>353</v>
      </c>
      <c r="F40" s="112" t="s">
        <v>354</v>
      </c>
      <c r="G40" s="112"/>
      <c r="H40" s="112"/>
      <c r="I40" s="162">
        <v>1</v>
      </c>
      <c r="J40" s="112" t="s">
        <v>328</v>
      </c>
      <c r="K40" s="112"/>
      <c r="L40" s="112"/>
      <c r="M40" s="112"/>
      <c r="N40" s="112" t="s">
        <v>356</v>
      </c>
      <c r="O40" s="391">
        <v>163528.38</v>
      </c>
      <c r="P40" s="391">
        <v>192063.06</v>
      </c>
      <c r="Q40" s="203">
        <f>P40/'справка № 1-КИС-БАЛАНС'!$E$44</f>
        <v>0.024183104539345582</v>
      </c>
      <c r="R40" s="276">
        <f t="shared" si="0"/>
        <v>0.00046970671676871645</v>
      </c>
      <c r="S40" s="232">
        <v>149999984</v>
      </c>
      <c r="T40" s="232">
        <v>1</v>
      </c>
    </row>
    <row r="41" spans="1:20" s="145" customFormat="1" ht="11.25">
      <c r="A41" s="389" t="s">
        <v>349</v>
      </c>
      <c r="B41" s="389" t="s">
        <v>350</v>
      </c>
      <c r="C41" s="144"/>
      <c r="D41" s="162">
        <v>45479</v>
      </c>
      <c r="E41" s="112" t="s">
        <v>353</v>
      </c>
      <c r="F41" s="112"/>
      <c r="G41" s="112"/>
      <c r="H41" s="112"/>
      <c r="I41" s="162">
        <v>1</v>
      </c>
      <c r="J41" s="112" t="s">
        <v>328</v>
      </c>
      <c r="K41" s="112"/>
      <c r="L41" s="112"/>
      <c r="M41" s="112"/>
      <c r="N41" s="112" t="s">
        <v>356</v>
      </c>
      <c r="O41" s="391">
        <v>356237.01</v>
      </c>
      <c r="P41" s="391">
        <v>266415.98</v>
      </c>
      <c r="Q41" s="203">
        <f>P41/'справка № 1-КИС-БАЛАНС'!$E$44</f>
        <v>0.03354505283468982</v>
      </c>
      <c r="R41" s="276">
        <f t="shared" si="0"/>
        <v>0.021661132985991875</v>
      </c>
      <c r="S41" s="232">
        <v>2099567</v>
      </c>
      <c r="T41" s="232">
        <v>1</v>
      </c>
    </row>
    <row r="42" spans="1:20" s="145" customFormat="1" ht="11.25">
      <c r="A42" s="389" t="s">
        <v>367</v>
      </c>
      <c r="B42" s="389" t="s">
        <v>368</v>
      </c>
      <c r="C42" s="144"/>
      <c r="D42" s="162">
        <v>1430</v>
      </c>
      <c r="E42" s="112" t="s">
        <v>353</v>
      </c>
      <c r="F42" s="112"/>
      <c r="G42" s="112"/>
      <c r="H42" s="112"/>
      <c r="I42" s="162">
        <v>1</v>
      </c>
      <c r="J42" s="112" t="s">
        <v>328</v>
      </c>
      <c r="K42" s="112"/>
      <c r="L42" s="112"/>
      <c r="M42" s="112"/>
      <c r="N42" s="112" t="s">
        <v>356</v>
      </c>
      <c r="O42" s="391">
        <v>95810</v>
      </c>
      <c r="P42" s="391">
        <v>100386</v>
      </c>
      <c r="Q42" s="203">
        <f>P42/'справка № 1-КИС-БАЛАНС'!$E$44</f>
        <v>0.012639833668622927</v>
      </c>
      <c r="R42" s="276">
        <f t="shared" si="0"/>
        <v>0.001327524408346508</v>
      </c>
      <c r="S42" s="232">
        <v>1077193</v>
      </c>
      <c r="T42" s="232">
        <v>1</v>
      </c>
    </row>
    <row r="43" spans="1:20" s="145" customFormat="1" ht="11.25">
      <c r="A43" s="389" t="s">
        <v>373</v>
      </c>
      <c r="B43" s="389" t="s">
        <v>374</v>
      </c>
      <c r="C43" s="144"/>
      <c r="D43" s="162">
        <v>51213</v>
      </c>
      <c r="E43" s="112" t="s">
        <v>353</v>
      </c>
      <c r="F43" s="112" t="s">
        <v>354</v>
      </c>
      <c r="G43" s="112"/>
      <c r="H43" s="112"/>
      <c r="I43" s="162">
        <v>1</v>
      </c>
      <c r="J43" s="112" t="s">
        <v>328</v>
      </c>
      <c r="K43" s="112"/>
      <c r="L43" s="112"/>
      <c r="M43" s="112"/>
      <c r="N43" s="112" t="s">
        <v>356</v>
      </c>
      <c r="O43" s="395"/>
      <c r="P43" s="391">
        <v>154893.72</v>
      </c>
      <c r="Q43" s="203">
        <f>P43/'справка № 1-КИС-БАЛАНС'!$E$44</f>
        <v>0.019503026887357326</v>
      </c>
      <c r="R43" s="276">
        <f t="shared" si="0"/>
        <v>0.00046557272727272726</v>
      </c>
      <c r="S43" s="232">
        <v>110000000</v>
      </c>
      <c r="T43" s="232">
        <v>1</v>
      </c>
    </row>
    <row r="44" spans="1:20" s="145" customFormat="1" ht="11.25">
      <c r="A44" s="164" t="s">
        <v>126</v>
      </c>
      <c r="B44" s="112"/>
      <c r="C44" s="144"/>
      <c r="D44" s="112"/>
      <c r="E44" s="112"/>
      <c r="F44" s="112"/>
      <c r="G44" s="112"/>
      <c r="H44" s="112"/>
      <c r="I44" s="162"/>
      <c r="J44" s="112"/>
      <c r="K44" s="112"/>
      <c r="L44" s="112"/>
      <c r="M44" s="112"/>
      <c r="N44" s="112"/>
      <c r="O44" s="240">
        <f>SUM(O29:O43)</f>
        <v>3691973.8900000006</v>
      </c>
      <c r="P44" s="288">
        <f>SUM(P29:P43)</f>
        <v>3995554.6600000006</v>
      </c>
      <c r="Q44" s="141"/>
      <c r="R44" s="203"/>
      <c r="S44" s="232"/>
      <c r="T44" s="232"/>
    </row>
    <row r="45" spans="1:20" s="145" customFormat="1" ht="11.25">
      <c r="A45" s="112" t="s">
        <v>310</v>
      </c>
      <c r="B45" s="112"/>
      <c r="C45" s="144"/>
      <c r="D45" s="112"/>
      <c r="E45" s="112"/>
      <c r="F45" s="112"/>
      <c r="G45" s="112"/>
      <c r="H45" s="112"/>
      <c r="I45" s="162"/>
      <c r="J45" s="112"/>
      <c r="K45" s="112"/>
      <c r="L45" s="112"/>
      <c r="M45" s="112"/>
      <c r="N45" s="112"/>
      <c r="O45" s="163"/>
      <c r="P45" s="289"/>
      <c r="Q45" s="141"/>
      <c r="R45" s="203"/>
      <c r="S45" s="232"/>
      <c r="T45" s="232"/>
    </row>
    <row r="46" spans="1:20" s="145" customFormat="1" ht="11.25">
      <c r="A46" s="164" t="s">
        <v>191</v>
      </c>
      <c r="B46" s="112"/>
      <c r="C46" s="144"/>
      <c r="D46" s="112"/>
      <c r="E46" s="112"/>
      <c r="F46" s="112"/>
      <c r="G46" s="112"/>
      <c r="H46" s="112"/>
      <c r="I46" s="162"/>
      <c r="J46" s="112"/>
      <c r="K46" s="112"/>
      <c r="L46" s="112"/>
      <c r="M46" s="112"/>
      <c r="N46" s="112"/>
      <c r="O46" s="240">
        <v>0</v>
      </c>
      <c r="P46" s="288">
        <v>0</v>
      </c>
      <c r="Q46" s="141"/>
      <c r="R46" s="203"/>
      <c r="S46" s="232"/>
      <c r="T46" s="232"/>
    </row>
    <row r="47" spans="1:20" s="145" customFormat="1" ht="14.25" customHeight="1">
      <c r="A47" s="112" t="s">
        <v>311</v>
      </c>
      <c r="B47" s="112"/>
      <c r="C47" s="144"/>
      <c r="D47" s="112"/>
      <c r="E47" s="112"/>
      <c r="F47" s="112"/>
      <c r="G47" s="112"/>
      <c r="H47" s="112"/>
      <c r="I47" s="162"/>
      <c r="J47" s="112"/>
      <c r="K47" s="112"/>
      <c r="L47" s="112"/>
      <c r="M47" s="112"/>
      <c r="N47" s="112"/>
      <c r="O47" s="163"/>
      <c r="P47" s="289"/>
      <c r="Q47" s="141"/>
      <c r="R47" s="203"/>
      <c r="S47" s="232"/>
      <c r="T47" s="232"/>
    </row>
    <row r="48" spans="1:20" s="145" customFormat="1" ht="11.25">
      <c r="A48" s="389" t="s">
        <v>329</v>
      </c>
      <c r="B48" s="389" t="s">
        <v>330</v>
      </c>
      <c r="C48" s="144"/>
      <c r="D48" s="112">
        <v>3606.4339</v>
      </c>
      <c r="E48" s="112" t="s">
        <v>353</v>
      </c>
      <c r="F48" s="112"/>
      <c r="G48" s="112"/>
      <c r="H48" s="112"/>
      <c r="I48" s="162">
        <v>0.001</v>
      </c>
      <c r="J48" s="112" t="s">
        <v>328</v>
      </c>
      <c r="K48" s="112"/>
      <c r="L48" s="112"/>
      <c r="M48" s="112"/>
      <c r="N48" s="112" t="s">
        <v>356</v>
      </c>
      <c r="O48" s="391">
        <v>21257.04</v>
      </c>
      <c r="P48" s="391">
        <v>20358.68</v>
      </c>
      <c r="Q48" s="203">
        <f>P48/'справка № 1-КИС-БАЛАНС'!$E$44</f>
        <v>0.002563408532192938</v>
      </c>
      <c r="R48" s="276">
        <f>D48/S48</f>
        <v>0.004769699680978546</v>
      </c>
      <c r="S48" s="232">
        <v>756113.412</v>
      </c>
      <c r="T48" s="232">
        <v>0.001</v>
      </c>
    </row>
    <row r="49" spans="1:20" s="145" customFormat="1" ht="11.25">
      <c r="A49" s="389" t="s">
        <v>331</v>
      </c>
      <c r="B49" s="389" t="s">
        <v>332</v>
      </c>
      <c r="C49" s="144"/>
      <c r="D49" s="112">
        <v>14299.0973</v>
      </c>
      <c r="E49" s="112" t="s">
        <v>353</v>
      </c>
      <c r="F49" s="112"/>
      <c r="G49" s="112"/>
      <c r="H49" s="112"/>
      <c r="I49" s="162">
        <v>0.001</v>
      </c>
      <c r="J49" s="112" t="s">
        <v>328</v>
      </c>
      <c r="K49" s="112"/>
      <c r="L49" s="112"/>
      <c r="M49" s="112"/>
      <c r="N49" s="112" t="s">
        <v>356</v>
      </c>
      <c r="O49" s="391">
        <v>88196.83</v>
      </c>
      <c r="P49" s="391">
        <v>83878.5</v>
      </c>
      <c r="Q49" s="203">
        <f>P49/'справка № 1-КИС-БАЛАНС'!$E$44</f>
        <v>0.01056133612628841</v>
      </c>
      <c r="R49" s="276">
        <f>D49/S49</f>
        <v>0.006284245808229571</v>
      </c>
      <c r="S49" s="232">
        <v>2275387.968</v>
      </c>
      <c r="T49" s="232">
        <v>0.001</v>
      </c>
    </row>
    <row r="50" spans="1:20" s="145" customFormat="1" ht="11.25">
      <c r="A50" s="389" t="s">
        <v>335</v>
      </c>
      <c r="B50" s="389" t="s">
        <v>336</v>
      </c>
      <c r="C50" s="144"/>
      <c r="D50" s="112">
        <v>15093.9103</v>
      </c>
      <c r="E50" s="112" t="s">
        <v>353</v>
      </c>
      <c r="F50" s="112"/>
      <c r="G50" s="112"/>
      <c r="H50" s="112"/>
      <c r="I50" s="162">
        <v>0.001</v>
      </c>
      <c r="J50" s="112" t="s">
        <v>328</v>
      </c>
      <c r="K50" s="112"/>
      <c r="L50" s="112"/>
      <c r="M50" s="112"/>
      <c r="N50" s="112" t="s">
        <v>356</v>
      </c>
      <c r="O50" s="391">
        <v>161157.68</v>
      </c>
      <c r="P50" s="391">
        <v>171871.34</v>
      </c>
      <c r="Q50" s="203">
        <f>P50/'справка № 1-КИС-БАЛАНС'!$E$44</f>
        <v>0.021640718327290046</v>
      </c>
      <c r="R50" s="276">
        <f>D50/S50</f>
        <v>0.0007441039253284638</v>
      </c>
      <c r="S50" s="232">
        <v>20284680.387</v>
      </c>
      <c r="T50" s="232">
        <v>0.001</v>
      </c>
    </row>
    <row r="51" spans="1:20" s="145" customFormat="1" ht="11.25">
      <c r="A51" s="389" t="s">
        <v>339</v>
      </c>
      <c r="B51" s="389" t="s">
        <v>340</v>
      </c>
      <c r="C51" s="144"/>
      <c r="D51" s="112">
        <v>16172</v>
      </c>
      <c r="E51" s="112" t="s">
        <v>353</v>
      </c>
      <c r="F51" s="112"/>
      <c r="G51" s="112"/>
      <c r="H51" s="112"/>
      <c r="I51" s="162">
        <v>10</v>
      </c>
      <c r="J51" s="112" t="s">
        <v>328</v>
      </c>
      <c r="K51" s="112"/>
      <c r="L51" s="112"/>
      <c r="M51" s="112"/>
      <c r="N51" s="112" t="s">
        <v>356</v>
      </c>
      <c r="O51" s="391">
        <v>283244.49</v>
      </c>
      <c r="P51" s="391">
        <v>298865.03</v>
      </c>
      <c r="Q51" s="203">
        <f>P51/'справка № 1-КИС-БАЛАНС'!$E$44</f>
        <v>0.03763078784459986</v>
      </c>
      <c r="R51" s="276">
        <f>D51/S51</f>
        <v>0.003036618935493441</v>
      </c>
      <c r="S51" s="232">
        <v>5325660</v>
      </c>
      <c r="T51" s="232">
        <v>10</v>
      </c>
    </row>
    <row r="52" spans="1:20" s="145" customFormat="1" ht="11.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240">
        <f>SUM(O48:O51)</f>
        <v>553856.04</v>
      </c>
      <c r="P52" s="288">
        <f>SUM(P48:P51)</f>
        <v>574973.55</v>
      </c>
      <c r="Q52" s="141"/>
      <c r="R52" s="141"/>
      <c r="S52" s="238"/>
      <c r="T52" s="232"/>
    </row>
    <row r="53" spans="1:20" s="145" customFormat="1" ht="11.25">
      <c r="A53" s="164" t="s">
        <v>127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66"/>
      <c r="P53" s="288"/>
      <c r="Q53" s="141"/>
      <c r="R53" s="141"/>
      <c r="S53" s="238"/>
      <c r="T53" s="232"/>
    </row>
    <row r="54" spans="1:20" s="145" customFormat="1" ht="11.25">
      <c r="A54" s="112" t="s">
        <v>237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61"/>
      <c r="P54" s="290"/>
      <c r="Q54" s="141"/>
      <c r="R54" s="141"/>
      <c r="S54" s="238"/>
      <c r="T54" s="232"/>
    </row>
    <row r="55" spans="1:20" s="145" customFormat="1" ht="11.25">
      <c r="A55" s="112" t="s">
        <v>115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61"/>
      <c r="P55" s="290"/>
      <c r="Q55" s="141"/>
      <c r="R55" s="141"/>
      <c r="S55" s="238"/>
      <c r="T55" s="232"/>
    </row>
    <row r="56" spans="1:20" ht="11.25">
      <c r="A56" s="112" t="s">
        <v>116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61"/>
      <c r="P56" s="290"/>
      <c r="Q56" s="141"/>
      <c r="R56" s="141"/>
      <c r="T56" s="232"/>
    </row>
    <row r="57" spans="1:20" s="145" customFormat="1" ht="11.25">
      <c r="A57" s="112" t="s">
        <v>117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61"/>
      <c r="P57" s="290"/>
      <c r="Q57" s="141"/>
      <c r="R57" s="141"/>
      <c r="S57" s="238"/>
      <c r="T57" s="232"/>
    </row>
    <row r="58" spans="1:20" ht="11.25">
      <c r="A58" s="123" t="s">
        <v>114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61"/>
      <c r="P58" s="290"/>
      <c r="Q58" s="141"/>
      <c r="R58" s="141"/>
      <c r="T58" s="232"/>
    </row>
    <row r="59" spans="1:20" ht="11.25">
      <c r="A59" s="112" t="s">
        <v>118</v>
      </c>
      <c r="B59" s="113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61"/>
      <c r="P59" s="290"/>
      <c r="Q59" s="141"/>
      <c r="R59" s="141"/>
      <c r="T59" s="232"/>
    </row>
    <row r="60" spans="1:20" ht="11.25">
      <c r="A60" s="164" t="s">
        <v>151</v>
      </c>
      <c r="B60" s="113"/>
      <c r="C60" s="112" t="s">
        <v>99</v>
      </c>
      <c r="D60" s="112" t="s">
        <v>99</v>
      </c>
      <c r="E60" s="112" t="s">
        <v>99</v>
      </c>
      <c r="F60" s="112"/>
      <c r="G60" s="112"/>
      <c r="H60" s="112"/>
      <c r="I60" s="112"/>
      <c r="J60" s="112"/>
      <c r="K60" s="112" t="s">
        <v>99</v>
      </c>
      <c r="L60" s="112"/>
      <c r="M60" s="112"/>
      <c r="N60" s="112"/>
      <c r="O60" s="161"/>
      <c r="P60" s="290"/>
      <c r="Q60" s="141"/>
      <c r="R60" s="141"/>
      <c r="T60" s="232"/>
    </row>
    <row r="61" spans="1:20" ht="11.25">
      <c r="A61" s="112" t="s">
        <v>150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61"/>
      <c r="P61" s="290"/>
      <c r="Q61" s="141"/>
      <c r="R61" s="141"/>
      <c r="T61" s="232"/>
    </row>
    <row r="62" spans="1:20" ht="11.25">
      <c r="A62" s="164" t="s">
        <v>154</v>
      </c>
      <c r="B62" s="113"/>
      <c r="C62" s="112" t="s">
        <v>99</v>
      </c>
      <c r="D62" s="112" t="s">
        <v>99</v>
      </c>
      <c r="E62" s="112" t="s">
        <v>99</v>
      </c>
      <c r="F62" s="112"/>
      <c r="G62" s="112"/>
      <c r="H62" s="112"/>
      <c r="I62" s="112"/>
      <c r="J62" s="112"/>
      <c r="K62" s="112" t="s">
        <v>99</v>
      </c>
      <c r="L62" s="112"/>
      <c r="M62" s="112"/>
      <c r="N62" s="112"/>
      <c r="O62" s="161"/>
      <c r="P62" s="290"/>
      <c r="Q62" s="141"/>
      <c r="R62" s="141"/>
      <c r="T62" s="232"/>
    </row>
    <row r="63" spans="1:20" ht="20.25" customHeight="1">
      <c r="A63" s="123" t="s">
        <v>262</v>
      </c>
      <c r="B63" s="113"/>
      <c r="C63" s="112" t="s">
        <v>99</v>
      </c>
      <c r="D63" s="112" t="s">
        <v>99</v>
      </c>
      <c r="E63" s="112" t="s">
        <v>99</v>
      </c>
      <c r="F63" s="112"/>
      <c r="G63" s="112"/>
      <c r="H63" s="112"/>
      <c r="I63" s="112"/>
      <c r="J63" s="112"/>
      <c r="K63" s="112" t="s">
        <v>99</v>
      </c>
      <c r="L63" s="112"/>
      <c r="M63" s="112"/>
      <c r="N63" s="112"/>
      <c r="O63" s="161"/>
      <c r="P63" s="290"/>
      <c r="Q63" s="141"/>
      <c r="R63" s="141"/>
      <c r="T63" s="232"/>
    </row>
    <row r="64" spans="1:20" ht="16.5" customHeight="1">
      <c r="A64" s="112" t="s">
        <v>119</v>
      </c>
      <c r="B64" s="113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61"/>
      <c r="P64" s="290"/>
      <c r="Q64" s="141"/>
      <c r="R64" s="141"/>
      <c r="T64" s="232"/>
    </row>
    <row r="65" spans="1:20" ht="15.75" customHeight="1">
      <c r="A65" s="123" t="s">
        <v>183</v>
      </c>
      <c r="B65" s="141"/>
      <c r="C65" s="112" t="s">
        <v>99</v>
      </c>
      <c r="D65" s="112" t="s">
        <v>99</v>
      </c>
      <c r="E65" s="112" t="s">
        <v>99</v>
      </c>
      <c r="F65" s="112"/>
      <c r="G65" s="112"/>
      <c r="H65" s="112"/>
      <c r="I65" s="112"/>
      <c r="J65" s="112"/>
      <c r="K65" s="112" t="s">
        <v>99</v>
      </c>
      <c r="L65" s="112"/>
      <c r="M65" s="112"/>
      <c r="N65" s="112"/>
      <c r="O65" s="161"/>
      <c r="P65" s="290"/>
      <c r="Q65" s="141"/>
      <c r="R65" s="141"/>
      <c r="T65" s="232"/>
    </row>
    <row r="66" spans="1:20" ht="15.75" customHeight="1">
      <c r="A66" s="123" t="s">
        <v>149</v>
      </c>
      <c r="B66" s="141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61"/>
      <c r="P66" s="290"/>
      <c r="Q66" s="141"/>
      <c r="R66" s="141"/>
      <c r="T66" s="232"/>
    </row>
    <row r="67" spans="1:20" s="145" customFormat="1" ht="11.25">
      <c r="A67" s="123" t="s">
        <v>184</v>
      </c>
      <c r="B67" s="141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61"/>
      <c r="P67" s="290"/>
      <c r="Q67" s="141"/>
      <c r="R67" s="141"/>
      <c r="S67" s="238"/>
      <c r="T67" s="232"/>
    </row>
    <row r="68" spans="1:20" s="145" customFormat="1" ht="11.25">
      <c r="A68" s="112" t="s">
        <v>12</v>
      </c>
      <c r="B68" s="141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61"/>
      <c r="P68" s="290"/>
      <c r="Q68" s="141"/>
      <c r="R68" s="141"/>
      <c r="S68" s="238"/>
      <c r="T68" s="232"/>
    </row>
    <row r="69" spans="1:20" ht="18.75" customHeight="1">
      <c r="A69" s="164" t="s">
        <v>192</v>
      </c>
      <c r="B69" s="141"/>
      <c r="C69" s="112" t="s">
        <v>99</v>
      </c>
      <c r="D69" s="112" t="s">
        <v>99</v>
      </c>
      <c r="E69" s="112" t="s">
        <v>99</v>
      </c>
      <c r="F69" s="112"/>
      <c r="G69" s="112"/>
      <c r="H69" s="112"/>
      <c r="I69" s="112"/>
      <c r="J69" s="112"/>
      <c r="K69" s="112" t="s">
        <v>99</v>
      </c>
      <c r="L69" s="112"/>
      <c r="M69" s="112"/>
      <c r="N69" s="112"/>
      <c r="O69" s="112"/>
      <c r="P69" s="290"/>
      <c r="Q69" s="141"/>
      <c r="R69" s="141"/>
      <c r="T69" s="232"/>
    </row>
    <row r="70" spans="1:20" ht="18.75" customHeight="1">
      <c r="A70" s="112" t="s">
        <v>312</v>
      </c>
      <c r="B70" s="141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290"/>
      <c r="Q70" s="141"/>
      <c r="R70" s="141"/>
      <c r="T70" s="232"/>
    </row>
    <row r="71" spans="1:20" ht="19.5" customHeight="1">
      <c r="A71" s="164" t="s">
        <v>201</v>
      </c>
      <c r="B71" s="141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290"/>
      <c r="Q71" s="141"/>
      <c r="R71" s="141"/>
      <c r="T71" s="232"/>
    </row>
    <row r="72" spans="1:20" ht="24" customHeight="1">
      <c r="A72" s="165" t="s">
        <v>153</v>
      </c>
      <c r="B72" s="141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290"/>
      <c r="Q72" s="141"/>
      <c r="R72" s="141"/>
      <c r="T72" s="232"/>
    </row>
    <row r="73" spans="1:20" ht="22.5">
      <c r="A73" s="112" t="s">
        <v>255</v>
      </c>
      <c r="B73" s="141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290"/>
      <c r="Q73" s="141"/>
      <c r="R73" s="141"/>
      <c r="T73" s="232"/>
    </row>
    <row r="74" spans="1:20" ht="11.25">
      <c r="A74" s="112" t="s">
        <v>193</v>
      </c>
      <c r="B74" s="149"/>
      <c r="C74" s="112" t="s">
        <v>99</v>
      </c>
      <c r="D74" s="112" t="s">
        <v>99</v>
      </c>
      <c r="E74" s="112" t="s">
        <v>99</v>
      </c>
      <c r="F74" s="112"/>
      <c r="G74" s="112"/>
      <c r="H74" s="112"/>
      <c r="I74" s="112"/>
      <c r="J74" s="112"/>
      <c r="K74" s="112" t="s">
        <v>99</v>
      </c>
      <c r="L74" s="112"/>
      <c r="M74" s="112"/>
      <c r="N74" s="112"/>
      <c r="O74" s="240">
        <f>O44+O46+O52</f>
        <v>4245829.930000001</v>
      </c>
      <c r="P74" s="288">
        <f>P44+P46+P52</f>
        <v>4570528.210000001</v>
      </c>
      <c r="Q74" s="141"/>
      <c r="R74" s="141"/>
      <c r="T74" s="232"/>
    </row>
    <row r="75" spans="1:20" s="145" customFormat="1" ht="18.75" customHeight="1">
      <c r="A75" s="150"/>
      <c r="B75" s="151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285"/>
      <c r="Q75" s="150"/>
      <c r="R75" s="150"/>
      <c r="S75" s="238"/>
      <c r="T75" s="232"/>
    </row>
    <row r="76" spans="11:20" s="145" customFormat="1" ht="13.5" customHeight="1">
      <c r="K76" s="135"/>
      <c r="L76" s="152"/>
      <c r="M76" s="152"/>
      <c r="N76" s="152"/>
      <c r="O76" s="152"/>
      <c r="P76" s="285"/>
      <c r="Q76" s="150"/>
      <c r="R76" s="150"/>
      <c r="S76" s="238"/>
      <c r="T76" s="232"/>
    </row>
    <row r="77" spans="1:20" s="145" customFormat="1" ht="16.5" customHeight="1">
      <c r="A77" s="170" t="str">
        <f>'справка № 1-КИС-БАЛАНС'!A46</f>
        <v>Дата: 25.07.2011</v>
      </c>
      <c r="B77" s="396" t="s">
        <v>323</v>
      </c>
      <c r="C77" s="172"/>
      <c r="E77" s="397" t="s">
        <v>324</v>
      </c>
      <c r="F77" s="189"/>
      <c r="G77" s="134"/>
      <c r="H77" s="91"/>
      <c r="I77" s="396"/>
      <c r="J77" s="134"/>
      <c r="K77" s="153"/>
      <c r="L77" s="153"/>
      <c r="M77" s="153"/>
      <c r="N77" s="153"/>
      <c r="O77" s="152"/>
      <c r="P77" s="285"/>
      <c r="Q77" s="150"/>
      <c r="R77" s="150"/>
      <c r="S77" s="238"/>
      <c r="T77" s="232"/>
    </row>
    <row r="78" spans="1:20" s="145" customFormat="1" ht="15" customHeight="1">
      <c r="A78" s="32"/>
      <c r="B78" s="172"/>
      <c r="C78" s="398" t="s">
        <v>370</v>
      </c>
      <c r="E78" s="399" t="s">
        <v>325</v>
      </c>
      <c r="F78" s="172"/>
      <c r="H78" s="152"/>
      <c r="I78" s="152"/>
      <c r="K78" s="398"/>
      <c r="L78" s="152"/>
      <c r="M78" s="152"/>
      <c r="N78" s="152"/>
      <c r="O78" s="152"/>
      <c r="P78" s="285"/>
      <c r="Q78" s="150"/>
      <c r="R78" s="150"/>
      <c r="S78" s="238"/>
      <c r="T78" s="232"/>
    </row>
    <row r="79" spans="1:20" s="145" customFormat="1" ht="15.75" customHeight="1">
      <c r="A79" s="150"/>
      <c r="B79" s="151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285"/>
      <c r="Q79" s="150"/>
      <c r="R79" s="150"/>
      <c r="S79" s="238"/>
      <c r="T79" s="232"/>
    </row>
    <row r="80" spans="11:20" s="145" customFormat="1" ht="11.25">
      <c r="K80" s="152"/>
      <c r="L80" s="152"/>
      <c r="M80" s="152"/>
      <c r="N80" s="152"/>
      <c r="O80" s="152"/>
      <c r="P80" s="285"/>
      <c r="Q80" s="150"/>
      <c r="R80" s="150"/>
      <c r="S80" s="238"/>
      <c r="T80" s="232"/>
    </row>
    <row r="81" spans="1:20" s="145" customFormat="1" ht="11.25">
      <c r="A81" s="154"/>
      <c r="B81" s="151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285"/>
      <c r="Q81" s="150"/>
      <c r="R81" s="150"/>
      <c r="S81" s="238"/>
      <c r="T81" s="232"/>
    </row>
    <row r="82" spans="1:20" s="145" customFormat="1" ht="11.25">
      <c r="A82" s="135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285"/>
      <c r="Q82" s="150"/>
      <c r="R82" s="150"/>
      <c r="S82" s="238"/>
      <c r="T82" s="232"/>
    </row>
    <row r="83" spans="1:20" ht="17.25" customHeight="1">
      <c r="A83" s="155"/>
      <c r="B83" s="135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286"/>
      <c r="Q83" s="135"/>
      <c r="R83" s="135"/>
      <c r="T83" s="232"/>
    </row>
    <row r="84" spans="1:20" s="145" customFormat="1" ht="11.25">
      <c r="A84" s="156"/>
      <c r="B84" s="151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285"/>
      <c r="Q84" s="150"/>
      <c r="R84" s="150"/>
      <c r="S84" s="238"/>
      <c r="T84" s="232"/>
    </row>
    <row r="85" spans="1:20" s="145" customFormat="1" ht="11.25">
      <c r="A85" s="157"/>
      <c r="B85" s="154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285"/>
      <c r="Q85" s="150"/>
      <c r="R85" s="150"/>
      <c r="S85" s="238"/>
      <c r="T85" s="232"/>
    </row>
    <row r="86" spans="1:20" s="145" customFormat="1" ht="11.25">
      <c r="A86" s="158"/>
      <c r="B86" s="151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285"/>
      <c r="Q86" s="150"/>
      <c r="R86" s="150"/>
      <c r="S86" s="238"/>
      <c r="T86" s="232"/>
    </row>
    <row r="87" spans="1:20" s="145" customFormat="1" ht="22.5" customHeight="1">
      <c r="A87" s="158"/>
      <c r="B87" s="154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285"/>
      <c r="Q87" s="150"/>
      <c r="R87" s="150"/>
      <c r="S87" s="238"/>
      <c r="T87" s="232"/>
    </row>
    <row r="88" spans="1:20" s="145" customFormat="1" ht="11.25">
      <c r="A88" s="158"/>
      <c r="B88" s="151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285"/>
      <c r="Q88" s="150"/>
      <c r="R88" s="150"/>
      <c r="S88" s="238"/>
      <c r="T88" s="232"/>
    </row>
    <row r="89" spans="1:20" s="145" customFormat="1" ht="11.25">
      <c r="A89" s="159"/>
      <c r="B89" s="160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285"/>
      <c r="Q89" s="150"/>
      <c r="R89" s="150"/>
      <c r="S89" s="238"/>
      <c r="T89" s="232"/>
    </row>
    <row r="90" spans="1:20" s="145" customFormat="1" ht="11.25">
      <c r="A90" s="157"/>
      <c r="B90" s="160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285"/>
      <c r="Q90" s="150"/>
      <c r="R90" s="150"/>
      <c r="S90" s="238"/>
      <c r="T90" s="232"/>
    </row>
    <row r="91" spans="1:18" ht="11.25">
      <c r="A91" s="157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286"/>
      <c r="Q91" s="135"/>
      <c r="R91" s="135"/>
    </row>
    <row r="92" spans="1:18" ht="11.25">
      <c r="A92" s="157"/>
      <c r="B92" s="154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286"/>
      <c r="Q92" s="135"/>
      <c r="R92" s="135"/>
    </row>
    <row r="93" spans="1:18" ht="11.25">
      <c r="A93" s="157"/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286"/>
      <c r="Q93" s="135"/>
      <c r="R93" s="135"/>
    </row>
    <row r="94" spans="1:18" ht="11.25">
      <c r="A94" s="157"/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286"/>
      <c r="Q94" s="135"/>
      <c r="R94" s="135"/>
    </row>
    <row r="95" spans="1:18" ht="38.25" customHeight="1">
      <c r="A95" s="157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286"/>
      <c r="Q95" s="135"/>
      <c r="R95" s="135"/>
    </row>
    <row r="96" spans="1:18" ht="15" customHeight="1">
      <c r="A96" s="157"/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286"/>
      <c r="Q96" s="135"/>
      <c r="R96" s="135"/>
    </row>
    <row r="97" spans="1:20" s="145" customFormat="1" ht="11.25">
      <c r="A97" s="157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285"/>
      <c r="Q97" s="150"/>
      <c r="R97" s="150"/>
      <c r="S97" s="238"/>
      <c r="T97" s="239"/>
    </row>
    <row r="98" spans="1:20" s="145" customFormat="1" ht="11.25">
      <c r="A98" s="157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285"/>
      <c r="Q98" s="150"/>
      <c r="R98" s="150"/>
      <c r="S98" s="238"/>
      <c r="T98" s="239"/>
    </row>
    <row r="99" spans="1:20" s="145" customFormat="1" ht="11.25">
      <c r="A99" s="157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285"/>
      <c r="Q99" s="150"/>
      <c r="R99" s="150"/>
      <c r="S99" s="238"/>
      <c r="T99" s="239"/>
    </row>
    <row r="100" spans="1:20" s="145" customFormat="1" ht="10.5">
      <c r="A100" s="159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285"/>
      <c r="Q100" s="150"/>
      <c r="R100" s="150"/>
      <c r="S100" s="238"/>
      <c r="T100" s="239"/>
    </row>
    <row r="101" spans="1:18" ht="27.75" customHeight="1">
      <c r="A101" s="157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286"/>
      <c r="Q101" s="135"/>
      <c r="R101" s="135"/>
    </row>
    <row r="102" spans="1:18" ht="14.25" customHeight="1">
      <c r="A102" s="157"/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286"/>
      <c r="Q102" s="135"/>
      <c r="R102" s="135"/>
    </row>
    <row r="103" spans="1:20" s="145" customFormat="1" ht="16.5" customHeight="1">
      <c r="A103" s="159"/>
      <c r="B103" s="151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285"/>
      <c r="Q103" s="150"/>
      <c r="R103" s="150"/>
      <c r="S103" s="238"/>
      <c r="T103" s="239"/>
    </row>
    <row r="104" spans="1:20" s="145" customFormat="1" ht="16.5" customHeight="1">
      <c r="A104" s="155"/>
      <c r="B104" s="151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285"/>
      <c r="Q104" s="150"/>
      <c r="R104" s="150"/>
      <c r="S104" s="238"/>
      <c r="T104" s="239"/>
    </row>
    <row r="105" spans="1:20" s="145" customFormat="1" ht="15.75" customHeight="1">
      <c r="A105" s="150"/>
      <c r="B105" s="151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285"/>
      <c r="Q105" s="150"/>
      <c r="R105" s="150"/>
      <c r="S105" s="238"/>
      <c r="T105" s="239"/>
    </row>
    <row r="106" spans="1:20" s="145" customFormat="1" ht="9.75" customHeight="1">
      <c r="A106" s="150"/>
      <c r="B106" s="151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285"/>
      <c r="Q106" s="150"/>
      <c r="R106" s="150"/>
      <c r="S106" s="238"/>
      <c r="T106" s="239"/>
    </row>
    <row r="107" spans="1:20" s="145" customFormat="1" ht="14.25" customHeight="1">
      <c r="A107" s="150"/>
      <c r="B107" s="151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285"/>
      <c r="Q107" s="150"/>
      <c r="R107" s="150"/>
      <c r="S107" s="238"/>
      <c r="T107" s="239"/>
    </row>
    <row r="108" spans="1:20" s="145" customFormat="1" ht="9.75" customHeight="1">
      <c r="A108" s="150"/>
      <c r="B108" s="151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285"/>
      <c r="Q108" s="150"/>
      <c r="R108" s="150"/>
      <c r="S108" s="238"/>
      <c r="T108" s="239"/>
    </row>
    <row r="109" spans="1:20" s="145" customFormat="1" ht="9.75" customHeight="1">
      <c r="A109" s="150"/>
      <c r="B109" s="151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285"/>
      <c r="Q109" s="150"/>
      <c r="R109" s="150"/>
      <c r="S109" s="238"/>
      <c r="T109" s="239"/>
    </row>
    <row r="110" spans="1:20" s="145" customFormat="1" ht="9.75" customHeight="1">
      <c r="A110" s="150"/>
      <c r="B110" s="151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285"/>
      <c r="Q110" s="150"/>
      <c r="R110" s="150"/>
      <c r="S110" s="238"/>
      <c r="T110" s="239"/>
    </row>
    <row r="111" spans="1:20" s="145" customFormat="1" ht="10.5">
      <c r="A111" s="150"/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285"/>
      <c r="Q111" s="150"/>
      <c r="R111" s="150"/>
      <c r="S111" s="238"/>
      <c r="T111" s="239"/>
    </row>
    <row r="112" spans="1:18" ht="28.5" customHeight="1">
      <c r="A112" s="135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286"/>
      <c r="Q112" s="135"/>
      <c r="R112" s="135"/>
    </row>
    <row r="113" spans="1:18" ht="11.25">
      <c r="A113" s="135"/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286"/>
      <c r="Q113" s="135"/>
      <c r="R113" s="135"/>
    </row>
    <row r="114" spans="1:18" ht="11.25">
      <c r="A114" s="135"/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286"/>
      <c r="Q114" s="135"/>
      <c r="R114" s="135"/>
    </row>
    <row r="115" spans="1:18" ht="11.25">
      <c r="A115" s="135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286"/>
      <c r="Q115" s="135"/>
      <c r="R115" s="135"/>
    </row>
    <row r="116" spans="1:18" ht="11.25">
      <c r="A116" s="135"/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286"/>
      <c r="Q116" s="135"/>
      <c r="R116" s="135"/>
    </row>
    <row r="117" spans="12:16" ht="49.5" customHeight="1">
      <c r="L117" s="151"/>
      <c r="M117" s="151"/>
      <c r="N117" s="151"/>
      <c r="O117" s="151"/>
      <c r="P117" s="286"/>
    </row>
    <row r="119" spans="12:16" ht="15" customHeight="1">
      <c r="L119" s="134"/>
      <c r="M119" s="134"/>
      <c r="N119" s="134"/>
      <c r="O119" s="134"/>
      <c r="P119" s="287"/>
    </row>
    <row r="120" spans="1:11" ht="11.25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</row>
    <row r="121" spans="1:11" ht="11.25">
      <c r="A121" s="135"/>
      <c r="B121" s="135"/>
      <c r="C121" s="135"/>
      <c r="D121" s="135"/>
      <c r="E121" s="135" t="s">
        <v>139</v>
      </c>
      <c r="F121" s="135"/>
      <c r="G121" s="135"/>
      <c r="H121" s="135"/>
      <c r="I121" s="135"/>
      <c r="J121" s="135"/>
      <c r="K121" s="135"/>
    </row>
    <row r="130" spans="5:10" ht="11.25">
      <c r="E130" s="135"/>
      <c r="F130" s="135"/>
      <c r="G130" s="135"/>
      <c r="H130" s="135"/>
      <c r="I130" s="135"/>
      <c r="J130" s="135"/>
    </row>
  </sheetData>
  <sheetProtection selectLockedCells="1" selectUnlockedCells="1"/>
  <mergeCells count="24">
    <mergeCell ref="R8:R12"/>
    <mergeCell ref="K9:K12"/>
    <mergeCell ref="K8:P8"/>
    <mergeCell ref="O9:O12"/>
    <mergeCell ref="L9:L12"/>
    <mergeCell ref="N9:N12"/>
    <mergeCell ref="A5:B5"/>
    <mergeCell ref="A6:B6"/>
    <mergeCell ref="A8:A12"/>
    <mergeCell ref="B9:B12"/>
    <mergeCell ref="B8:H8"/>
    <mergeCell ref="E9:E12"/>
    <mergeCell ref="C9:C12"/>
    <mergeCell ref="D9:D12"/>
    <mergeCell ref="F9:F12"/>
    <mergeCell ref="G9:G12"/>
    <mergeCell ref="F6:H6"/>
    <mergeCell ref="L1:Q1"/>
    <mergeCell ref="Q8:Q12"/>
    <mergeCell ref="P9:P12"/>
    <mergeCell ref="M9:M12"/>
    <mergeCell ref="H9:H12"/>
    <mergeCell ref="I9:I12"/>
    <mergeCell ref="J9:J12"/>
  </mergeCells>
  <printOptions/>
  <pageMargins left="0.25" right="0.28" top="0.57" bottom="0.42" header="0.3" footer="0.31"/>
  <pageSetup fitToHeight="1" fitToWidth="1" horizontalDpi="300" verticalDpi="300" orientation="portrait" paperSize="9" scale="48" r:id="rId1"/>
  <headerFooter alignWithMargins="0">
    <oddFooter>&amp;C&amp;P</oddFooter>
  </headerFooter>
  <rowBreaks count="1" manualBreakCount="1">
    <brk id="44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D52" sqref="D52"/>
    </sheetView>
  </sheetViews>
  <sheetFormatPr defaultColWidth="9.140625" defaultRowHeight="12" customHeight="1"/>
  <cols>
    <col min="1" max="1" width="48.57421875" style="1" customWidth="1"/>
    <col min="2" max="2" width="11.421875" style="1" customWidth="1"/>
    <col min="3" max="3" width="12.140625" style="1" customWidth="1"/>
    <col min="4" max="16384" width="9.140625" style="1" customWidth="1"/>
  </cols>
  <sheetData>
    <row r="1" ht="12" customHeight="1">
      <c r="C1" s="23" t="s">
        <v>313</v>
      </c>
    </row>
    <row r="2" spans="1:5" ht="14.25" customHeight="1">
      <c r="A2" s="19"/>
      <c r="B2" s="19"/>
      <c r="C2" s="11"/>
      <c r="D2" s="19"/>
      <c r="E2" s="19"/>
    </row>
    <row r="3" spans="1:5" ht="12" customHeight="1">
      <c r="A3" s="380" t="s">
        <v>155</v>
      </c>
      <c r="B3" s="380"/>
      <c r="C3" s="11"/>
      <c r="D3" s="11"/>
      <c r="E3" s="11"/>
    </row>
    <row r="4" spans="1:5" ht="12" customHeight="1">
      <c r="A4" s="385" t="s">
        <v>156</v>
      </c>
      <c r="B4" s="386"/>
      <c r="C4" s="14"/>
      <c r="D4" s="18"/>
      <c r="E4" s="18"/>
    </row>
    <row r="5" spans="1:5" ht="12" customHeight="1">
      <c r="A5" s="14"/>
      <c r="B5" s="14"/>
      <c r="C5" s="14"/>
      <c r="D5" s="18"/>
      <c r="E5" s="18"/>
    </row>
    <row r="6" spans="1:5" ht="12" customHeight="1">
      <c r="A6" s="14"/>
      <c r="B6" s="14"/>
      <c r="C6" s="14"/>
      <c r="D6" s="18"/>
      <c r="E6" s="18"/>
    </row>
    <row r="7" spans="1:5" ht="12" customHeight="1">
      <c r="A7" s="17" t="str">
        <f>"Наименование на  КИС:   "&amp;'справка № 1-КИС-БАЛАНС'!C3</f>
        <v>Наименование на  КИС:   Дф Европа</v>
      </c>
      <c r="D7" s="11"/>
      <c r="E7" s="11"/>
    </row>
    <row r="8" spans="1:4" ht="12" customHeight="1">
      <c r="A8" s="20" t="str">
        <f>"Отчетен период:  "&amp;'справка № 3-КИС-ОПП'!B4</f>
        <v>Отчетен период:  01.01.2011-30.06.2011</v>
      </c>
      <c r="B8" s="382" t="str">
        <f>'справка № 1-КИС-БАЛАНС'!E3</f>
        <v>ЕИК по БУЛСТАТ:175158314</v>
      </c>
      <c r="C8" s="382"/>
      <c r="D8" s="11"/>
    </row>
    <row r="9" spans="3:4" ht="12" customHeight="1">
      <c r="C9" s="21"/>
      <c r="D9" s="11"/>
    </row>
    <row r="10" spans="1:4" ht="12" customHeight="1">
      <c r="A10" s="20"/>
      <c r="B10" s="18"/>
      <c r="C10" s="21" t="s">
        <v>83</v>
      </c>
      <c r="D10" s="11"/>
    </row>
    <row r="11" spans="1:5" ht="12" customHeight="1">
      <c r="A11" s="383" t="s">
        <v>101</v>
      </c>
      <c r="B11" s="381" t="s">
        <v>157</v>
      </c>
      <c r="C11" s="381"/>
      <c r="D11" s="18"/>
      <c r="E11" s="18"/>
    </row>
    <row r="12" spans="1:3" ht="26.25" customHeight="1">
      <c r="A12" s="384"/>
      <c r="B12" s="38" t="s">
        <v>158</v>
      </c>
      <c r="C12" s="38" t="s">
        <v>159</v>
      </c>
    </row>
    <row r="13" spans="1:3" ht="18.75" customHeight="1">
      <c r="A13" s="38" t="s">
        <v>7</v>
      </c>
      <c r="B13" s="38">
        <v>1</v>
      </c>
      <c r="C13" s="38">
        <v>2</v>
      </c>
    </row>
    <row r="14" spans="1:3" ht="19.5" customHeight="1">
      <c r="A14" s="39" t="s">
        <v>160</v>
      </c>
      <c r="B14" s="40"/>
      <c r="C14" s="40"/>
    </row>
    <row r="15" spans="1:4" ht="18.75" customHeight="1">
      <c r="A15" s="40" t="s">
        <v>314</v>
      </c>
      <c r="B15" s="231">
        <v>21.98</v>
      </c>
      <c r="C15" s="231"/>
      <c r="D15" s="242"/>
    </row>
    <row r="16" spans="1:7" ht="18.75" customHeight="1">
      <c r="A16" s="40" t="s">
        <v>178</v>
      </c>
      <c r="B16" s="231">
        <f>'справка № 2-КИС-ОД'!E14-'справка №8-КИС'!B15</f>
        <v>86421.88</v>
      </c>
      <c r="C16" s="231">
        <f>B16-B15-'справка № 1-КИС-БАЛАНС'!B36</f>
        <v>32898.27000000001</v>
      </c>
      <c r="D16" s="242"/>
      <c r="E16" s="242"/>
      <c r="G16" s="22"/>
    </row>
    <row r="17" spans="1:7" ht="14.25" customHeight="1">
      <c r="A17" s="40" t="s">
        <v>244</v>
      </c>
      <c r="B17" s="42"/>
      <c r="C17" s="231"/>
      <c r="G17" s="22"/>
    </row>
    <row r="18" spans="1:3" ht="18.75" customHeight="1">
      <c r="A18" s="40" t="s">
        <v>315</v>
      </c>
      <c r="B18" s="42"/>
      <c r="C18" s="231"/>
    </row>
    <row r="19" spans="1:3" ht="18.75" customHeight="1">
      <c r="A19" s="40" t="s">
        <v>316</v>
      </c>
      <c r="B19" s="42"/>
      <c r="C19" s="231"/>
    </row>
    <row r="20" spans="1:4" ht="16.5" customHeight="1">
      <c r="A20" s="243" t="s">
        <v>165</v>
      </c>
      <c r="B20" s="244">
        <f>SUM(B15:B19)</f>
        <v>86443.86</v>
      </c>
      <c r="C20" s="231">
        <f>SUM(C15:C19)</f>
        <v>32898.27000000001</v>
      </c>
      <c r="D20" s="242"/>
    </row>
    <row r="21" spans="1:3" ht="15.75" customHeight="1">
      <c r="A21" s="245" t="s">
        <v>164</v>
      </c>
      <c r="B21" s="41"/>
      <c r="C21" s="40"/>
    </row>
    <row r="22" spans="1:3" ht="15.75" customHeight="1">
      <c r="A22" s="41" t="s">
        <v>246</v>
      </c>
      <c r="B22" s="246"/>
      <c r="C22" s="42"/>
    </row>
    <row r="23" spans="1:3" ht="17.25" customHeight="1">
      <c r="A23" s="41" t="s">
        <v>161</v>
      </c>
      <c r="B23" s="246"/>
      <c r="C23" s="42"/>
    </row>
    <row r="24" spans="1:3" ht="15" customHeight="1">
      <c r="A24" s="41" t="s">
        <v>162</v>
      </c>
      <c r="B24" s="246"/>
      <c r="C24" s="42"/>
    </row>
    <row r="25" spans="1:3" ht="14.25" customHeight="1">
      <c r="A25" s="41" t="s">
        <v>245</v>
      </c>
      <c r="B25" s="246"/>
      <c r="C25" s="42"/>
    </row>
    <row r="26" spans="1:3" ht="16.5" customHeight="1">
      <c r="A26" s="243" t="s">
        <v>163</v>
      </c>
      <c r="B26" s="246">
        <v>0</v>
      </c>
      <c r="C26" s="42">
        <v>0</v>
      </c>
    </row>
    <row r="27" spans="1:3" ht="15" customHeight="1">
      <c r="A27" s="45"/>
      <c r="B27" s="247"/>
      <c r="C27" s="51"/>
    </row>
    <row r="28" spans="1:11" ht="12.75" customHeight="1">
      <c r="A28" s="170" t="str">
        <f>'справка № 1-КИС-БАЛАНС'!A46</f>
        <v>Дата: 25.07.2011</v>
      </c>
      <c r="B28" s="171" t="s">
        <v>323</v>
      </c>
      <c r="C28" s="2"/>
      <c r="D28" s="145"/>
      <c r="F28" s="3"/>
      <c r="G28" s="134"/>
      <c r="H28" s="91"/>
      <c r="J28" s="134"/>
      <c r="K28" s="153"/>
    </row>
    <row r="29" spans="1:10" ht="12.75" customHeight="1">
      <c r="A29" s="32"/>
      <c r="B29" s="172"/>
      <c r="C29" s="174" t="s">
        <v>370</v>
      </c>
      <c r="D29" s="145"/>
      <c r="F29" s="2"/>
      <c r="G29" s="145"/>
      <c r="H29" s="152"/>
      <c r="I29" s="152"/>
      <c r="J29" s="145"/>
    </row>
    <row r="30" spans="1:10" ht="12.75" customHeight="1">
      <c r="A30" s="32"/>
      <c r="B30" s="172"/>
      <c r="C30" s="115"/>
      <c r="D30" s="145"/>
      <c r="F30" s="2"/>
      <c r="G30" s="145"/>
      <c r="H30" s="152"/>
      <c r="I30" s="152"/>
      <c r="J30" s="145"/>
    </row>
    <row r="31" spans="1:11" ht="12.75" customHeight="1">
      <c r="A31" s="150"/>
      <c r="B31" s="151"/>
      <c r="C31" s="152"/>
      <c r="D31" s="152"/>
      <c r="E31" s="152"/>
      <c r="F31" s="152"/>
      <c r="G31" s="152"/>
      <c r="H31" s="152"/>
      <c r="I31" s="152"/>
      <c r="J31" s="152"/>
      <c r="K31" s="152"/>
    </row>
    <row r="32" spans="1:4" ht="12" customHeight="1">
      <c r="A32" s="248"/>
      <c r="B32" s="173" t="s">
        <v>324</v>
      </c>
      <c r="C32" s="12"/>
      <c r="D32" s="13"/>
    </row>
    <row r="33" spans="1:4" ht="12" customHeight="1">
      <c r="A33" s="24"/>
      <c r="B33" s="24"/>
      <c r="C33" s="116" t="s">
        <v>327</v>
      </c>
      <c r="D33" s="13"/>
    </row>
    <row r="34" spans="1:4" ht="12" customHeight="1">
      <c r="A34" s="24"/>
      <c r="B34" s="24"/>
      <c r="C34" s="116"/>
      <c r="D34" s="13"/>
    </row>
    <row r="35" spans="1:5" ht="12" customHeight="1">
      <c r="A35" s="36"/>
      <c r="B35" s="36"/>
      <c r="C35" s="13"/>
      <c r="D35" s="13"/>
      <c r="E35" s="13"/>
    </row>
    <row r="36" spans="1:5" ht="12" customHeight="1">
      <c r="A36" s="36"/>
      <c r="B36" s="171"/>
      <c r="C36" s="13"/>
      <c r="D36" s="13"/>
      <c r="E36" s="13"/>
    </row>
    <row r="37" spans="1:5" ht="12" customHeight="1">
      <c r="A37" s="36"/>
      <c r="B37" s="36"/>
      <c r="C37" s="115"/>
      <c r="D37" s="13"/>
      <c r="E37" s="13"/>
    </row>
    <row r="38" spans="1:5" ht="12" customHeight="1">
      <c r="A38" s="24"/>
      <c r="B38" s="24"/>
      <c r="D38" s="13"/>
      <c r="E38" s="13"/>
    </row>
    <row r="39" spans="1:5" ht="12" customHeight="1">
      <c r="A39" s="24"/>
      <c r="B39" s="24"/>
      <c r="D39" s="13"/>
      <c r="E39" s="13"/>
    </row>
    <row r="40" spans="1:5" ht="12" customHeight="1">
      <c r="A40" s="24"/>
      <c r="B40" s="24"/>
      <c r="D40" s="13"/>
      <c r="E40" s="13"/>
    </row>
    <row r="41" spans="1:5" ht="12" customHeight="1">
      <c r="A41" s="24"/>
      <c r="B41" s="24"/>
      <c r="D41" s="13"/>
      <c r="E41" s="13"/>
    </row>
    <row r="42" spans="1:2" ht="12" customHeight="1">
      <c r="A42" s="24"/>
      <c r="B42" s="24"/>
    </row>
    <row r="43" spans="1:2" ht="12" customHeight="1">
      <c r="A43" s="24"/>
      <c r="B43" s="24"/>
    </row>
    <row r="44" spans="1:2" ht="12" customHeight="1">
      <c r="A44" s="24"/>
      <c r="B44" s="24"/>
    </row>
  </sheetData>
  <sheetProtection/>
  <mergeCells count="5">
    <mergeCell ref="A3:B3"/>
    <mergeCell ref="B11:C11"/>
    <mergeCell ref="B8:C8"/>
    <mergeCell ref="A11:A12"/>
    <mergeCell ref="A4:B4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Nasko</cp:lastModifiedBy>
  <cp:lastPrinted>2010-04-26T14:01:21Z</cp:lastPrinted>
  <dcterms:created xsi:type="dcterms:W3CDTF">2004-03-04T10:58:58Z</dcterms:created>
  <dcterms:modified xsi:type="dcterms:W3CDTF">2011-07-22T12:22:24Z</dcterms:modified>
  <cp:category/>
  <cp:version/>
  <cp:contentType/>
  <cp:contentStatus/>
</cp:coreProperties>
</file>