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<sst xmlns="http://schemas.openxmlformats.org/spreadsheetml/2006/main" count="1052" uniqueCount="874">
  <si>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</si>
  <si>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</si>
  <si>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</si>
  <si>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</si>
  <si>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</si>
  <si>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</si>
  <si>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Отчетен период:31.12.2007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</si>
  <si>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</si>
  <si>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</si>
  <si>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</si>
  <si>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</si>
  <si>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</si>
  <si>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</si>
  <si>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</si>
  <si>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</si>
  <si>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</si>
  <si>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</si>
  <si>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</si>
  <si>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</si>
  <si>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</si>
  <si>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</si>
  <si>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</si>
  <si>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</si>
  <si>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</si>
  <si>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</si>
  <si>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</si>
  <si>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</si>
  <si>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</si>
  <si>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</si>
  <si>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</si>
  <si>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</si>
  <si>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</si>
  <si>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</si>
  <si>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</si>
  <si>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</si>
  <si>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</si>
  <si>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</si>
  <si>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</si>
  <si>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</si>
  <si>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</si>
  <si>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</si>
  <si>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</si>
  <si>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</si>
  <si>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</si>
  <si>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</si>
  <si>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</si>
  <si>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</si>
  <si>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</si>
  <si>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</si>
  <si>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</si>
  <si>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</si>
  <si>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</si>
  <si>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</si>
  <si>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</si>
  <si>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</si>
  <si>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</si>
  <si>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</si>
  <si>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</si>
  <si>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</si>
  <si>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</si>
  <si>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</si>
  <si>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</si>
  <si>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</si>
  <si>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</si>
  <si>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</si>
  <si>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</si>
  <si>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</si>
  <si>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</si>
  <si>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</si>
  <si>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</si>
  <si>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</si>
  <si>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</si>
  <si>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</si>
  <si>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</si>
  <si>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</si>
  <si>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</si>
  <si>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</si>
  <si>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</si>
  <si>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</si>
  <si>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</si>
  <si>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</si>
  <si>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</si>
  <si>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</si>
  <si>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</si>
  <si>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</si>
  <si>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</si>
  <si>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</si>
  <si>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</si>
  <si>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</si>
  <si>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</si>
  <si>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</si>
  <si>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</si>
  <si>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</si>
  <si>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</si>
  <si>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</si>
  <si>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</si>
  <si>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</si>
  <si>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</si>
  <si>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</si>
  <si>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</si>
  <si>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</si>
  <si>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</si>
  <si>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</si>
  <si>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</si>
  <si>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</si>
  <si>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</si>
  <si>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</si>
  <si>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</si>
  <si>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</si>
  <si>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</si>
  <si>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</si>
  <si>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</si>
  <si>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</si>
  <si>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</si>
  <si>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</si>
  <si>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</si>
  <si>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</si>
  <si>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</si>
  <si>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</si>
  <si>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</si>
  <si>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</si>
  <si>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</si>
  <si>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</si>
  <si>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</si>
  <si>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</si>
  <si>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</si>
  <si>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</si>
  <si>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</si>
  <si>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</si>
  <si>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</si>
  <si>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</si>
  <si>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</si>
  <si>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</si>
  <si>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</si>
  <si>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</si>
  <si>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</si>
  <si>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</si>
  <si>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</si>
  <si>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</si>
  <si>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</si>
  <si>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</si>
  <si>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</si>
  <si>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</si>
  <si>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</si>
  <si>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</si>
  <si>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</si>
  <si>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</si>
  <si>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</si>
  <si>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</si>
  <si>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</si>
  <si>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</si>
  <si>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</si>
  <si>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</si>
  <si>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</si>
  <si>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</si>
  <si>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</si>
  <si>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</si>
  <si>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</si>
  <si>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</si>
  <si>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</si>
  <si>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</si>
  <si>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</si>
  <si>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</si>
  <si>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</si>
  <si>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</si>
  <si>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</si>
  <si>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</si>
  <si>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</si>
  <si>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</si>
  <si>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</si>
  <si>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</si>
  <si>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</si>
  <si>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</si>
  <si>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</si>
  <si>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</si>
  <si>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</si>
  <si>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</si>
  <si>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</si>
  <si>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</si>
  <si>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</si>
  <si>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</si>
  <si>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</si>
  <si>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</si>
  <si>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</si>
  <si>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</si>
  <si>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</si>
  <si>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</si>
  <si>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</si>
  <si>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</si>
  <si>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</si>
  <si>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</si>
  <si>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</si>
  <si>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</si>
  <si>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</si>
  <si>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</si>
  <si>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</si>
  <si>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</si>
  <si>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</si>
  <si>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</si>
  <si>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</si>
  <si>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</si>
  <si>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</si>
  <si>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</si>
  <si>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</si>
  <si>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</si>
  <si>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</si>
  <si>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</si>
  <si>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</si>
  <si>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</si>
  <si>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</si>
  <si>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</si>
  <si>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</si>
  <si>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</si>
  <si>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</si>
  <si>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</si>
  <si>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</si>
  <si>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</si>
  <si>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</si>
  <si>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</si>
  <si>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</si>
  <si>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</si>
  <si>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</si>
  <si>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</si>
  <si>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</si>
  <si>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</si>
  <si>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</si>
  <si>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</si>
  <si>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</si>
  <si>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</si>
  <si>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</si>
  <si>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</si>
  <si>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</si>
  <si>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</si>
  <si>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</si>
  <si>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</si>
  <si>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</si>
  <si>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</si>
  <si>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</si>
  <si>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</si>
  <si>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</si>
  <si>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</si>
  <si>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</si>
  <si>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</si>
  <si>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</si>
  <si>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</si>
  <si>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</si>
  <si>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</si>
  <si>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</si>
  <si>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</si>
  <si>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</si>
  <si>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</si>
  <si>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</si>
  <si>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</si>
  <si>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</si>
  <si>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</si>
  <si>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</si>
  <si>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</si>
  <si>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</si>
  <si>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</si>
  <si>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</si>
  <si>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</si>
  <si>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</si>
  <si>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</si>
  <si>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</si>
  <si>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</si>
  <si>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</si>
  <si>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</si>
  <si>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</si>
  <si>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</si>
  <si>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</si>
  <si>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</si>
  <si>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</si>
  <si>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</si>
  <si>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</si>
  <si>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</si>
  <si>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</si>
  <si>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</si>
  <si>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</si>
  <si>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</si>
  <si>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</si>
  <si>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</si>
  <si>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</si>
  <si>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</si>
  <si>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</si>
  <si>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</si>
  <si>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</si>
  <si>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</si>
  <si>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</si>
  <si>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</si>
  <si>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</si>
  <si>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</si>
  <si>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</si>
  <si>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</si>
  <si>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</si>
  <si>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</si>
  <si>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</si>
  <si>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</si>
  <si>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</si>
  <si>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</si>
  <si>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</si>
  <si>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</si>
  <si>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</si>
  <si>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</si>
  <si>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</si>
  <si>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</si>
  <si>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</si>
  <si>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</si>
  <si>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</si>
  <si>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</si>
  <si>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</si>
  <si>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</si>
  <si>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</si>
  <si>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</si>
  <si>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</si>
  <si>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</si>
  <si>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</si>
  <si>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</si>
  <si>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</si>
  <si>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</si>
  <si>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</si>
  <si>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</si>
  <si>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</si>
  <si>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</si>
  <si>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</si>
  <si>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</si>
  <si>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</si>
  <si>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</si>
  <si>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</si>
  <si>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</si>
  <si>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</si>
  <si>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</si>
  <si>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</si>
  <si>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</si>
  <si>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</si>
  <si>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</si>
  <si>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</si>
  <si>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</si>
  <si>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</si>
  <si>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</si>
  <si>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</si>
  <si>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</si>
  <si>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</si>
  <si>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</si>
  <si>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</si>
  <si>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</si>
  <si>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</si>
  <si>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</si>
  <si>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</si>
  <si>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</si>
  <si>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</si>
  <si>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</si>
  <si>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</si>
  <si>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</si>
  <si>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</si>
  <si>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</si>
  <si>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</si>
  <si>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</si>
  <si>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</si>
  <si>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</si>
  <si>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</si>
  <si>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</si>
  <si>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</si>
  <si>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</si>
  <si>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</si>
  <si>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</si>
  <si>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</si>
  <si>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</si>
  <si>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</si>
  <si>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</si>
  <si>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</si>
  <si>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</si>
  <si>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</si>
  <si>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</si>
  <si>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</si>
  <si>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</si>
  <si>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</si>
  <si>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</si>
  <si>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</si>
  <si>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</si>
  <si>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</si>
  <si>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</si>
  <si>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</si>
  <si>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</si>
  <si>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</si>
  <si>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</si>
  <si>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</si>
  <si>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</si>
  <si>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</si>
  <si>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</si>
  <si>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</si>
  <si>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</si>
  <si>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</si>
  <si>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</si>
  <si>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</si>
  <si>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</si>
  <si>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</si>
  <si>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</si>
  <si>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</si>
  <si>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</si>
  <si>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</si>
  <si>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</si>
  <si>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</si>
  <si>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</si>
  <si>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</si>
  <si>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</si>
  <si>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</si>
  <si>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</si>
  <si>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</si>
  <si>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</si>
  <si>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</si>
  <si>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</si>
  <si>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</si>
  <si>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</si>
  <si>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</si>
  <si>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</si>
  <si>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</si>
  <si>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</si>
  <si>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</si>
  <si>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</si>
  <si>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</si>
  <si>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</si>
  <si>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</si>
  <si>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</si>
  <si>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</si>
  <si>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</si>
  <si>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</si>
  <si>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</si>
  <si>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</si>
  <si>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</si>
  <si>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</si>
  <si>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</si>
  <si>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</si>
  <si>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</si>
  <si>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</si>
  <si>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</si>
  <si>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</si>
  <si>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</si>
  <si>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</si>
  <si>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</si>
  <si>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</si>
  <si>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</si>
  <si>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</si>
  <si>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</si>
  <si>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</si>
  <si>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</si>
  <si>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</si>
  <si>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</si>
  <si>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</si>
  <si>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</si>
  <si>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</si>
  <si>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</si>
  <si>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</si>
  <si>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</si>
  <si>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</si>
  <si>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</si>
  <si>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</si>
  <si>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</si>
  <si>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</si>
  <si>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</si>
  <si>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</si>
  <si>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</si>
  <si>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</si>
  <si>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</si>
  <si>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</si>
  <si>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</si>
  <si>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</si>
  <si>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</si>
  <si>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</si>
  <si>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</si>
  <si>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</si>
  <si>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</si>
  <si>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</si>
  <si>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</si>
  <si>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</si>
  <si>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</si>
  <si>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</si>
  <si>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</si>
  <si>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</si>
  <si>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</si>
  <si>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</si>
  <si>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</si>
  <si>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</si>
  <si>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</si>
  <si>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</si>
  <si>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</si>
  <si>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</si>
  <si>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</si>
  <si>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</si>
  <si>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</si>
  <si>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</si>
  <si>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</si>
  <si>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</si>
  <si>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</si>
  <si>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</si>
  <si>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</si>
  <si>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</si>
  <si>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</si>
  <si>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</si>
  <si>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</si>
  <si>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</si>
  <si>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</si>
  <si>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</si>
  <si>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</si>
  <si>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</si>
  <si>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</si>
  <si>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</si>
  <si>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</si>
  <si>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</si>
  <si>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</si>
  <si>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</si>
  <si>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</si>
  <si>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</si>
  <si>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</si>
  <si>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</si>
  <si>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</si>
  <si>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</si>
  <si>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</si>
  <si>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</si>
  <si>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</si>
  <si>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</si>
  <si>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</si>
  <si>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</si>
  <si>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</si>
  <si>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</si>
  <si>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</si>
  <si>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</si>
  <si>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</si>
  <si>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</si>
  <si>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</si>
  <si>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</si>
  <si>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</si>
  <si>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</si>
  <si>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</si>
  <si>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</si>
  <si>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</si>
  <si>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</si>
  <si>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</si>
  <si>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</si>
  <si>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</si>
  <si>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</si>
  <si>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</si>
  <si>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</si>
  <si>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</si>
  <si>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</si>
  <si>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</si>
  <si>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</si>
  <si>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</si>
  <si>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</si>
  <si>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</si>
  <si>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</si>
  <si>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</si>
  <si>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</si>
  <si>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</si>
  <si>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</si>
  <si>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</si>
  <si>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</si>
  <si>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</si>
  <si>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</si>
  <si>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</si>
  <si>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</si>
  <si>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</si>
  <si>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</si>
  <si>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</si>
  <si>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</si>
  <si>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</si>
  <si>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</si>
  <si>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</si>
  <si>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</si>
  <si>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</si>
  <si>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</si>
  <si>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</si>
  <si>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</si>
  <si>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</si>
  <si>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</si>
  <si>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</si>
  <si>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</si>
  <si>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</si>
  <si>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</si>
  <si>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</si>
  <si>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</si>
  <si>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</si>
  <si>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</si>
  <si>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</si>
  <si>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</si>
  <si>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</si>
  <si>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</si>
  <si>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</si>
  <si>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</si>
  <si>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</si>
  <si>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</si>
  <si>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</si>
  <si>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</si>
  <si>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</si>
  <si>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</si>
  <si>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</si>
  <si>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</si>
  <si>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</si>
  <si>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</si>
  <si>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</si>
  <si>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</si>
  <si>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</si>
  <si>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</si>
  <si>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</si>
  <si>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</si>
  <si>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</si>
  <si>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</si>
  <si>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</si>
  <si>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</si>
  <si>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</si>
  <si>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</si>
  <si>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</si>
  <si>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</si>
  <si>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</si>
  <si>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</si>
  <si>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</si>
  <si>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</si>
  <si>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</si>
  <si>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</si>
  <si>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</si>
  <si>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</si>
  <si>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31.12.2007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</si>
  <si>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</si>
  <si>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</si>
  <si>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</si>
  <si>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</si>
  <si>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</si>
  <si>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</si>
  <si>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</si>
  <si>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</si>
  <si>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</si>
  <si>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</si>
  <si>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</si>
  <si>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</si>
  <si>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</si>
  <si>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</si>
  <si>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</si>
  <si>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</si>
  <si>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</si>
  <si>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</si>
  <si>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</si>
  <si>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</si>
  <si>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</si>
  <si>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</si>
  <si>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</si>
  <si>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</si>
  <si>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</si>
  <si>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</si>
  <si>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</si>
  <si>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</si>
  <si>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</si>
  <si>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</si>
  <si>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</si>
  <si>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</si>
  <si>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</si>
  <si>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</si>
  <si>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</si>
  <si>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</si>
  <si>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</si>
  <si>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</si>
  <si>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</si>
  <si>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</si>
  <si>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</si>
  <si>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</si>
  <si>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</si>
  <si>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</si>
  <si>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</si>
  <si>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</si>
  <si>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</si>
  <si>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</si>
  <si>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</si>
  <si>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</si>
  <si>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</si>
  <si>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</si>
  <si>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</si>
  <si>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</si>
  <si>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</si>
  <si>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</si>
  <si>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</si>
  <si>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</si>
  <si>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</si>
  <si>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</si>
  <si>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</si>
  <si>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</si>
  <si>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</si>
  <si>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</si>
  <si>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</si>
  <si>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</si>
  <si>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</si>
  <si>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</si>
  <si>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</si>
  <si>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</si>
  <si>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</si>
  <si>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</si>
  <si>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</si>
  <si>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</si>
  <si>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</si>
  <si>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</si>
  <si>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</si>
  <si>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</si>
  <si>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</si>
  <si>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</si>
  <si>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</si>
  <si>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</si>
  <si>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</si>
  <si>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</si>
  <si>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</si>
  <si>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</si>
  <si>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</si>
  <si>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</si>
  <si>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</si>
  <si>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</si>
  <si>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</si>
  <si>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</si>
  <si>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</si>
  <si>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</si>
  <si>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</si>
  <si>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</si>
  <si>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</si>
  <si>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</si>
  <si>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</si>
  <si>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</si>
  <si>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</si>
  <si>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</si>
  <si>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</si>
  <si>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</si>
  <si>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</si>
  <si>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</si>
  <si>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</si>
  <si>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</si>
  <si>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</si>
  <si>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</si>
  <si>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</si>
  <si>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</si>
  <si>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</si>
  <si>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</si>
  <si>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</si>
  <si>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</si>
  <si>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</si>
  <si>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</si>
  <si>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</si>
  <si>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</si>
  <si>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</si>
  <si>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</si>
  <si>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</si>
  <si>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</si>
  <si>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</si>
  <si>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</si>
  <si>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</si>
  <si>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</si>
  <si>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</si>
  <si>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</si>
  <si>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</si>
  <si>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</si>
  <si>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</si>
  <si>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</si>
  <si>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</si>
  <si>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</si>
  <si>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</si>
  <si>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</si>
  <si>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</si>
  <si>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</si>
  <si>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</si>
  <si>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</si>
  <si>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</si>
  <si>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</si>
  <si>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</si>
  <si>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</si>
  <si>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</si>
  <si>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</si>
  <si>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</si>
  <si>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</si>
  <si>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</si>
  <si>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</si>
  <si>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</si>
  <si>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</si>
  <si>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</si>
  <si>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</si>
  <si>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</si>
  <si>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</si>
  <si>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</si>
  <si>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</si>
  <si>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</si>
  <si>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</si>
  <si>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</si>
  <si>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</si>
  <si>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</si>
  <si>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</si>
  <si>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</si>
  <si>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</si>
  <si>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</si>
  <si>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</si>
  <si>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</si>
  <si>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</si>
  <si>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</si>
  <si>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</si>
  <si>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</si>
  <si>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</si>
  <si>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</si>
  <si>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</si>
  <si>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</si>
  <si>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</si>
  <si>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</si>
  <si>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</si>
  <si>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</si>
  <si>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</si>
  <si>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</si>
  <si>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</si>
  <si>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</si>
  <si>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</si>
  <si>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</si>
  <si>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</si>
  <si>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</si>
  <si>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</si>
  <si>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</si>
  <si>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</si>
  <si>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</si>
  <si>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</si>
  <si>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</si>
  <si>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</si>
  <si>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</si>
  <si>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</si>
  <si>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</si>
  <si>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</si>
  <si>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</si>
  <si>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</si>
  <si>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</si>
  <si>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</si>
  <si>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</si>
  <si>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</si>
  <si>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</si>
  <si>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</si>
  <si>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</si>
  <si>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</si>
  <si>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</si>
  <si>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</si>
  <si>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</si>
  <si>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</si>
  <si>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</si>
  <si>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</si>
  <si>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</si>
  <si>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</si>
  <si>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"Ален мак Секюрити"ЕООД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</si>
  <si>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</si>
  <si>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</si>
  <si>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</si>
  <si>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</si>
  <si>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</si>
  <si>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</si>
  <si>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</si>
  <si>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</si>
  <si>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</si>
  <si>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</si>
  <si>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</si>
  <si>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„Ален мак Киев“ООД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</si>
  <si>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</si>
  <si>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</si>
  <si>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</si>
  <si>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</si>
  <si>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</si>
  <si>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</si>
  <si>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</si>
  <si>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</si>
  <si>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</si>
  <si>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</si>
  <si>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</si>
  <si>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>"Ефектен унд Финанц-Имоти" АДСИЦ</t>
  </si>
  <si>
    <t>гр.София</t>
  </si>
  <si>
    <t>бул. "Цар Освободител" 8а</t>
  </si>
  <si>
    <t>Дата на съставяне: 28.02.2008</t>
  </si>
  <si>
    <t xml:space="preserve">Вид на отчета: неконсолидиран </t>
  </si>
  <si>
    <t xml:space="preserve">Вид на отчета:неконсолидиран </t>
  </si>
  <si>
    <t xml:space="preserve">Дата на съставяне:    28.02.2008                                  </t>
  </si>
  <si>
    <t xml:space="preserve">Дата на съставяне: </t>
  </si>
  <si>
    <t xml:space="preserve">Дата  на съставяне: 28.2.2008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</si>
</sst>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dd/mm/yy"/>
    <numFmt numFmtId="166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64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5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0" fontId="14" fillId="0" borderId="0" xfId="25" applyFont="1" applyBorder="1" applyAlignment="1" applyProtection="1">
      <alignment horizontal="left" vertical="top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righ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G68" sqref="G6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865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 t="s">
        <v>866</v>
      </c>
      <c r="F4" s="8" t="s">
        <v>4</v>
      </c>
      <c r="G4" s="9"/>
      <c r="H4" s="16" t="s">
        <v>5</v>
      </c>
    </row>
    <row r="5" spans="1:8" ht="15">
      <c r="A5" s="13" t="s">
        <v>6</v>
      </c>
      <c r="B5" s="20"/>
      <c r="C5" s="5"/>
      <c r="D5" s="5"/>
      <c r="E5" s="21" t="s">
        <v>867</v>
      </c>
      <c r="F5" s="8"/>
      <c r="G5" s="9"/>
      <c r="H5" s="22" t="s">
        <v>7</v>
      </c>
    </row>
    <row r="6" spans="1:8" ht="15">
      <c r="A6" s="20">
        <v>39447</v>
      </c>
      <c r="B6" s="13"/>
      <c r="C6" s="23"/>
      <c r="D6" s="22"/>
      <c r="E6" s="22"/>
      <c r="F6" s="8"/>
      <c r="G6" s="9"/>
      <c r="H6" s="22"/>
    </row>
    <row r="7" spans="1:8" ht="28.5">
      <c r="A7" s="24" t="s">
        <v>8</v>
      </c>
      <c r="B7" s="25" t="s">
        <v>9</v>
      </c>
      <c r="C7" s="26" t="s">
        <v>10</v>
      </c>
      <c r="D7" s="26" t="s">
        <v>11</v>
      </c>
      <c r="E7" s="27" t="s">
        <v>12</v>
      </c>
      <c r="F7" s="25" t="s">
        <v>9</v>
      </c>
      <c r="G7" s="26" t="s">
        <v>13</v>
      </c>
      <c r="H7" s="28" t="s">
        <v>14</v>
      </c>
    </row>
    <row r="8" spans="1:8" ht="14.25">
      <c r="A8" s="29" t="s">
        <v>15</v>
      </c>
      <c r="B8" s="30" t="s">
        <v>16</v>
      </c>
      <c r="C8" s="30">
        <v>1</v>
      </c>
      <c r="D8" s="30">
        <v>2</v>
      </c>
      <c r="E8" s="31" t="s">
        <v>15</v>
      </c>
      <c r="F8" s="30" t="s">
        <v>16</v>
      </c>
      <c r="G8" s="30">
        <v>1</v>
      </c>
      <c r="H8" s="32">
        <v>2</v>
      </c>
    </row>
    <row r="9" spans="1:8" ht="15">
      <c r="A9" s="33" t="s">
        <v>17</v>
      </c>
      <c r="B9" s="34"/>
      <c r="C9" s="35"/>
      <c r="D9" s="36"/>
      <c r="E9" s="37" t="s">
        <v>18</v>
      </c>
      <c r="F9" s="38"/>
      <c r="G9" s="39"/>
      <c r="H9" s="40"/>
    </row>
    <row r="10" spans="1:8" ht="25.5">
      <c r="A10" s="41" t="s">
        <v>19</v>
      </c>
      <c r="B10" s="42"/>
      <c r="C10" s="35"/>
      <c r="D10" s="36"/>
      <c r="E10" s="43" t="s">
        <v>20</v>
      </c>
      <c r="F10" s="44"/>
      <c r="G10" s="45"/>
      <c r="H10" s="46"/>
    </row>
    <row r="11" spans="1:8" ht="15">
      <c r="A11" s="41" t="s">
        <v>21</v>
      </c>
      <c r="B11" s="47" t="s">
        <v>22</v>
      </c>
      <c r="C11" s="48"/>
      <c r="D11" s="48"/>
      <c r="E11" s="43" t="s">
        <v>23</v>
      </c>
      <c r="F11" s="49" t="s">
        <v>24</v>
      </c>
      <c r="G11" s="50">
        <v>650</v>
      </c>
      <c r="H11" s="50"/>
    </row>
    <row r="12" spans="1:8" ht="15">
      <c r="A12" s="41" t="s">
        <v>25</v>
      </c>
      <c r="B12" s="47" t="s">
        <v>26</v>
      </c>
      <c r="C12" s="48"/>
      <c r="D12" s="48"/>
      <c r="E12" s="43" t="s">
        <v>27</v>
      </c>
      <c r="F12" s="49" t="s">
        <v>28</v>
      </c>
      <c r="G12" s="51"/>
      <c r="H12" s="51"/>
    </row>
    <row r="13" spans="1:8" ht="15">
      <c r="A13" s="41" t="s">
        <v>29</v>
      </c>
      <c r="B13" s="47" t="s">
        <v>30</v>
      </c>
      <c r="C13" s="48"/>
      <c r="D13" s="48"/>
      <c r="E13" s="43" t="s">
        <v>31</v>
      </c>
      <c r="F13" s="49" t="s">
        <v>32</v>
      </c>
      <c r="G13" s="51"/>
      <c r="H13" s="51"/>
    </row>
    <row r="14" spans="1:8" ht="15">
      <c r="A14" s="41" t="s">
        <v>33</v>
      </c>
      <c r="B14" s="47" t="s">
        <v>34</v>
      </c>
      <c r="C14" s="48"/>
      <c r="D14" s="48"/>
      <c r="E14" s="52" t="s">
        <v>35</v>
      </c>
      <c r="F14" s="49" t="s">
        <v>36</v>
      </c>
      <c r="G14" s="53"/>
      <c r="H14" s="53"/>
    </row>
    <row r="15" spans="1:8" ht="15">
      <c r="A15" s="41" t="s">
        <v>37</v>
      </c>
      <c r="B15" s="47" t="s">
        <v>38</v>
      </c>
      <c r="C15" s="48"/>
      <c r="D15" s="48"/>
      <c r="E15" s="52" t="s">
        <v>39</v>
      </c>
      <c r="F15" s="49" t="s">
        <v>40</v>
      </c>
      <c r="G15" s="53"/>
      <c r="H15" s="53"/>
    </row>
    <row r="16" spans="1:8" ht="15">
      <c r="A16" s="41" t="s">
        <v>41</v>
      </c>
      <c r="B16" s="54" t="s">
        <v>42</v>
      </c>
      <c r="C16" s="48"/>
      <c r="D16" s="48"/>
      <c r="E16" s="52" t="s">
        <v>43</v>
      </c>
      <c r="F16" s="49" t="s">
        <v>44</v>
      </c>
      <c r="G16" s="53"/>
      <c r="H16" s="53"/>
    </row>
    <row r="17" spans="1:18" ht="25.5">
      <c r="A17" s="41" t="s">
        <v>45</v>
      </c>
      <c r="B17" s="47" t="s">
        <v>46</v>
      </c>
      <c r="C17" s="48"/>
      <c r="D17" s="48"/>
      <c r="E17" s="52" t="s">
        <v>47</v>
      </c>
      <c r="F17" s="55" t="s">
        <v>48</v>
      </c>
      <c r="G17" s="56">
        <f>G11+G14+G15+G16</f>
        <v>650</v>
      </c>
      <c r="H17" s="56">
        <f>H11+H14+H15+H16</f>
        <v>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49</v>
      </c>
      <c r="B18" s="47" t="s">
        <v>50</v>
      </c>
      <c r="C18" s="48"/>
      <c r="D18" s="48"/>
      <c r="E18" s="43" t="s">
        <v>51</v>
      </c>
      <c r="F18" s="58"/>
      <c r="G18" s="59"/>
      <c r="H18" s="60"/>
    </row>
    <row r="19" spans="1:15" ht="15">
      <c r="A19" s="41" t="s">
        <v>52</v>
      </c>
      <c r="B19" s="61" t="s">
        <v>53</v>
      </c>
      <c r="C19" s="62">
        <f>SUM(C11:C18)</f>
        <v>0</v>
      </c>
      <c r="D19" s="62">
        <f>SUM(D11:D18)</f>
        <v>0</v>
      </c>
      <c r="E19" s="43" t="s">
        <v>54</v>
      </c>
      <c r="F19" s="49" t="s">
        <v>55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56</v>
      </c>
      <c r="B20" s="61" t="s">
        <v>57</v>
      </c>
      <c r="C20" s="48"/>
      <c r="D20" s="48"/>
      <c r="E20" s="43" t="s">
        <v>58</v>
      </c>
      <c r="F20" s="49" t="s">
        <v>59</v>
      </c>
      <c r="G20" s="63"/>
      <c r="H20" s="63"/>
    </row>
    <row r="21" spans="1:18" ht="15">
      <c r="A21" s="41" t="s">
        <v>60</v>
      </c>
      <c r="B21" s="64" t="s">
        <v>61</v>
      </c>
      <c r="C21" s="48"/>
      <c r="D21" s="48"/>
      <c r="E21" s="65" t="s">
        <v>62</v>
      </c>
      <c r="F21" s="49" t="s">
        <v>63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64</v>
      </c>
      <c r="B22" s="47"/>
      <c r="C22" s="68"/>
      <c r="D22" s="62"/>
      <c r="E22" s="52" t="s">
        <v>65</v>
      </c>
      <c r="F22" s="49" t="s">
        <v>66</v>
      </c>
      <c r="G22" s="50"/>
      <c r="H22" s="50"/>
    </row>
    <row r="23" spans="1:13" ht="15">
      <c r="A23" s="41" t="s">
        <v>67</v>
      </c>
      <c r="B23" s="47" t="s">
        <v>68</v>
      </c>
      <c r="C23" s="48"/>
      <c r="D23" s="48"/>
      <c r="E23" s="69" t="s">
        <v>69</v>
      </c>
      <c r="F23" s="49" t="s">
        <v>70</v>
      </c>
      <c r="G23" s="50"/>
      <c r="H23" s="50"/>
      <c r="M23" s="70"/>
    </row>
    <row r="24" spans="1:8" ht="15">
      <c r="A24" s="41" t="s">
        <v>71</v>
      </c>
      <c r="B24" s="47" t="s">
        <v>72</v>
      </c>
      <c r="C24" s="48"/>
      <c r="D24" s="48"/>
      <c r="E24" s="43" t="s">
        <v>73</v>
      </c>
      <c r="F24" s="49" t="s">
        <v>74</v>
      </c>
      <c r="G24" s="50"/>
      <c r="H24" s="50"/>
    </row>
    <row r="25" spans="1:18" ht="15">
      <c r="A25" s="41" t="s">
        <v>75</v>
      </c>
      <c r="B25" s="47" t="s">
        <v>76</v>
      </c>
      <c r="C25" s="48"/>
      <c r="D25" s="48"/>
      <c r="E25" s="69" t="s">
        <v>77</v>
      </c>
      <c r="F25" s="55" t="s">
        <v>78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79</v>
      </c>
      <c r="B26" s="47" t="s">
        <v>80</v>
      </c>
      <c r="C26" s="48"/>
      <c r="D26" s="48"/>
      <c r="E26" s="43" t="s">
        <v>81</v>
      </c>
      <c r="F26" s="58"/>
      <c r="G26" s="59"/>
      <c r="H26" s="60"/>
    </row>
    <row r="27" spans="1:18" ht="15">
      <c r="A27" s="41" t="s">
        <v>82</v>
      </c>
      <c r="B27" s="64" t="s">
        <v>83</v>
      </c>
      <c r="C27" s="62">
        <f>SUM(C23:C26)</f>
        <v>0</v>
      </c>
      <c r="D27" s="62">
        <f>SUM(D23:D26)</f>
        <v>0</v>
      </c>
      <c r="E27" s="69" t="s">
        <v>84</v>
      </c>
      <c r="F27" s="49" t="s">
        <v>85</v>
      </c>
      <c r="G27" s="56">
        <f>SUM(G28:G30)</f>
        <v>0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86</v>
      </c>
      <c r="F28" s="49" t="s">
        <v>87</v>
      </c>
      <c r="G28" s="50"/>
      <c r="H28" s="50"/>
    </row>
    <row r="29" spans="1:13" ht="15">
      <c r="A29" s="41" t="s">
        <v>88</v>
      </c>
      <c r="B29" s="47"/>
      <c r="C29" s="68"/>
      <c r="D29" s="62"/>
      <c r="E29" s="65" t="s">
        <v>89</v>
      </c>
      <c r="F29" s="49" t="s">
        <v>90</v>
      </c>
      <c r="G29" s="53"/>
      <c r="H29" s="53"/>
      <c r="M29" s="70"/>
    </row>
    <row r="30" spans="1:8" ht="15">
      <c r="A30" s="41" t="s">
        <v>91</v>
      </c>
      <c r="B30" s="47" t="s">
        <v>92</v>
      </c>
      <c r="C30" s="48"/>
      <c r="D30" s="48"/>
      <c r="E30" s="43" t="s">
        <v>93</v>
      </c>
      <c r="F30" s="49" t="s">
        <v>94</v>
      </c>
      <c r="G30" s="63"/>
      <c r="H30" s="63"/>
    </row>
    <row r="31" spans="1:13" ht="15">
      <c r="A31" s="41" t="s">
        <v>95</v>
      </c>
      <c r="B31" s="47" t="s">
        <v>96</v>
      </c>
      <c r="C31" s="71"/>
      <c r="D31" s="71"/>
      <c r="E31" s="69" t="s">
        <v>97</v>
      </c>
      <c r="F31" s="49" t="s">
        <v>98</v>
      </c>
      <c r="G31" s="50"/>
      <c r="H31" s="50"/>
      <c r="M31" s="70"/>
    </row>
    <row r="32" spans="1:15" ht="15">
      <c r="A32" s="41" t="s">
        <v>99</v>
      </c>
      <c r="B32" s="64" t="s">
        <v>100</v>
      </c>
      <c r="C32" s="62">
        <f>C30+C31</f>
        <v>0</v>
      </c>
      <c r="D32" s="62">
        <f>D30+D31</f>
        <v>0</v>
      </c>
      <c r="E32" s="52" t="s">
        <v>101</v>
      </c>
      <c r="F32" s="49" t="s">
        <v>102</v>
      </c>
      <c r="G32" s="53">
        <v>-26</v>
      </c>
      <c r="H32" s="53"/>
      <c r="I32" s="57"/>
      <c r="J32" s="57"/>
      <c r="K32" s="57"/>
      <c r="L32" s="57"/>
      <c r="M32" s="57"/>
      <c r="N32" s="57"/>
      <c r="O32" s="57"/>
    </row>
    <row r="33" spans="1:18" ht="15">
      <c r="A33" s="41" t="s">
        <v>103</v>
      </c>
      <c r="B33" s="54"/>
      <c r="C33" s="68"/>
      <c r="D33" s="62"/>
      <c r="E33" s="69" t="s">
        <v>104</v>
      </c>
      <c r="F33" s="55" t="s">
        <v>105</v>
      </c>
      <c r="G33" s="56">
        <f>G27+G31+G32</f>
        <v>-26</v>
      </c>
      <c r="H33" s="56">
        <f>H27+H31+H32</f>
        <v>0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106</v>
      </c>
      <c r="B34" s="54" t="s">
        <v>107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108</v>
      </c>
      <c r="B35" s="47" t="s">
        <v>109</v>
      </c>
      <c r="C35" s="48"/>
      <c r="D35" s="48"/>
      <c r="E35" s="75"/>
      <c r="F35" s="76"/>
      <c r="G35" s="77"/>
      <c r="H35" s="78"/>
    </row>
    <row r="36" spans="1:18" ht="15">
      <c r="A36" s="41" t="s">
        <v>110</v>
      </c>
      <c r="B36" s="47" t="s">
        <v>111</v>
      </c>
      <c r="C36" s="48"/>
      <c r="D36" s="48"/>
      <c r="E36" s="43" t="s">
        <v>112</v>
      </c>
      <c r="F36" s="79" t="s">
        <v>113</v>
      </c>
      <c r="G36" s="56">
        <f>G25+G17+G33</f>
        <v>624</v>
      </c>
      <c r="H36" s="56">
        <f>H25+H17+H33</f>
        <v>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114</v>
      </c>
      <c r="B37" s="47" t="s">
        <v>115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116</v>
      </c>
      <c r="B38" s="47" t="s">
        <v>117</v>
      </c>
      <c r="C38" s="48"/>
      <c r="D38" s="48"/>
      <c r="E38" s="81"/>
      <c r="F38" s="76"/>
      <c r="G38" s="77"/>
      <c r="H38" s="78"/>
    </row>
    <row r="39" spans="1:15" ht="15">
      <c r="A39" s="41" t="s">
        <v>118</v>
      </c>
      <c r="B39" s="82" t="s">
        <v>119</v>
      </c>
      <c r="C39" s="83">
        <f>C40+C41+C43</f>
        <v>0</v>
      </c>
      <c r="D39" s="83">
        <f>D40+D41+D43</f>
        <v>0</v>
      </c>
      <c r="E39" s="84" t="s">
        <v>120</v>
      </c>
      <c r="F39" s="79" t="s">
        <v>121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122</v>
      </c>
      <c r="B40" s="82" t="s">
        <v>123</v>
      </c>
      <c r="C40" s="48"/>
      <c r="D40" s="48"/>
      <c r="E40" s="52"/>
      <c r="F40" s="80"/>
      <c r="G40" s="73"/>
      <c r="H40" s="74"/>
    </row>
    <row r="41" spans="1:8" ht="15">
      <c r="A41" s="41" t="s">
        <v>124</v>
      </c>
      <c r="B41" s="82" t="s">
        <v>125</v>
      </c>
      <c r="C41" s="48"/>
      <c r="D41" s="48"/>
      <c r="E41" s="84" t="s">
        <v>126</v>
      </c>
      <c r="F41" s="85"/>
      <c r="G41" s="86"/>
      <c r="H41" s="87"/>
    </row>
    <row r="42" spans="1:8" ht="15">
      <c r="A42" s="41" t="s">
        <v>127</v>
      </c>
      <c r="B42" s="82" t="s">
        <v>128</v>
      </c>
      <c r="C42" s="88"/>
      <c r="D42" s="88"/>
      <c r="E42" s="43" t="s">
        <v>129</v>
      </c>
      <c r="F42" s="76"/>
      <c r="G42" s="77"/>
      <c r="H42" s="78"/>
    </row>
    <row r="43" spans="1:13" ht="25.5">
      <c r="A43" s="41" t="s">
        <v>130</v>
      </c>
      <c r="B43" s="82" t="s">
        <v>131</v>
      </c>
      <c r="C43" s="48"/>
      <c r="D43" s="48"/>
      <c r="E43" s="52" t="s">
        <v>132</v>
      </c>
      <c r="F43" s="49" t="s">
        <v>133</v>
      </c>
      <c r="G43" s="50"/>
      <c r="H43" s="50"/>
      <c r="M43" s="70"/>
    </row>
    <row r="44" spans="1:8" ht="15">
      <c r="A44" s="41" t="s">
        <v>134</v>
      </c>
      <c r="B44" s="82" t="s">
        <v>135</v>
      </c>
      <c r="C44" s="48"/>
      <c r="D44" s="48"/>
      <c r="E44" s="89" t="s">
        <v>136</v>
      </c>
      <c r="F44" s="49" t="s">
        <v>137</v>
      </c>
      <c r="G44" s="50"/>
      <c r="H44" s="50"/>
    </row>
    <row r="45" spans="1:15" ht="15">
      <c r="A45" s="41" t="s">
        <v>138</v>
      </c>
      <c r="B45" s="61" t="s">
        <v>139</v>
      </c>
      <c r="C45" s="62">
        <f>C34+C39+C44</f>
        <v>0</v>
      </c>
      <c r="D45" s="62">
        <f>D34+D39+D44</f>
        <v>0</v>
      </c>
      <c r="E45" s="65" t="s">
        <v>140</v>
      </c>
      <c r="F45" s="49" t="s">
        <v>141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142</v>
      </c>
      <c r="B46" s="47"/>
      <c r="C46" s="68"/>
      <c r="D46" s="62"/>
      <c r="E46" s="43" t="s">
        <v>143</v>
      </c>
      <c r="F46" s="49" t="s">
        <v>144</v>
      </c>
      <c r="G46" s="50"/>
      <c r="H46" s="50"/>
    </row>
    <row r="47" spans="1:13" ht="15">
      <c r="A47" s="41" t="s">
        <v>145</v>
      </c>
      <c r="B47" s="47" t="s">
        <v>146</v>
      </c>
      <c r="C47" s="48"/>
      <c r="D47" s="48"/>
      <c r="E47" s="65" t="s">
        <v>147</v>
      </c>
      <c r="F47" s="49" t="s">
        <v>148</v>
      </c>
      <c r="G47" s="50"/>
      <c r="H47" s="50"/>
      <c r="M47" s="70"/>
    </row>
    <row r="48" spans="1:8" ht="15">
      <c r="A48" s="41" t="s">
        <v>149</v>
      </c>
      <c r="B48" s="54" t="s">
        <v>150</v>
      </c>
      <c r="C48" s="48"/>
      <c r="D48" s="48"/>
      <c r="E48" s="43" t="s">
        <v>151</v>
      </c>
      <c r="F48" s="49" t="s">
        <v>152</v>
      </c>
      <c r="G48" s="50"/>
      <c r="H48" s="50"/>
    </row>
    <row r="49" spans="1:18" ht="15">
      <c r="A49" s="41" t="s">
        <v>153</v>
      </c>
      <c r="B49" s="47" t="s">
        <v>154</v>
      </c>
      <c r="C49" s="48"/>
      <c r="D49" s="48"/>
      <c r="E49" s="65" t="s">
        <v>52</v>
      </c>
      <c r="F49" s="55" t="s">
        <v>155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79</v>
      </c>
      <c r="B50" s="47" t="s">
        <v>156</v>
      </c>
      <c r="C50" s="48"/>
      <c r="D50" s="48"/>
      <c r="E50" s="43"/>
      <c r="F50" s="49"/>
      <c r="G50" s="68"/>
      <c r="H50" s="56"/>
    </row>
    <row r="51" spans="1:15" ht="27">
      <c r="A51" s="41" t="s">
        <v>157</v>
      </c>
      <c r="B51" s="61" t="s">
        <v>158</v>
      </c>
      <c r="C51" s="62">
        <f>SUM(C47:C50)</f>
        <v>0</v>
      </c>
      <c r="D51" s="62">
        <f>SUM(D47:D50)</f>
        <v>0</v>
      </c>
      <c r="E51" s="65" t="s">
        <v>159</v>
      </c>
      <c r="F51" s="55" t="s">
        <v>160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161</v>
      </c>
      <c r="F52" s="55" t="s">
        <v>162</v>
      </c>
      <c r="G52" s="50"/>
      <c r="H52" s="50"/>
    </row>
    <row r="53" spans="1:8" ht="15">
      <c r="A53" s="41" t="s">
        <v>163</v>
      </c>
      <c r="B53" s="61" t="s">
        <v>164</v>
      </c>
      <c r="C53" s="48"/>
      <c r="D53" s="48"/>
      <c r="E53" s="43" t="s">
        <v>165</v>
      </c>
      <c r="F53" s="55" t="s">
        <v>166</v>
      </c>
      <c r="G53" s="50"/>
      <c r="H53" s="50"/>
    </row>
    <row r="54" spans="1:8" ht="27">
      <c r="A54" s="41" t="s">
        <v>167</v>
      </c>
      <c r="B54" s="61" t="s">
        <v>168</v>
      </c>
      <c r="C54" s="48"/>
      <c r="D54" s="48"/>
      <c r="E54" s="43" t="s">
        <v>169</v>
      </c>
      <c r="F54" s="55" t="s">
        <v>170</v>
      </c>
      <c r="G54" s="50"/>
      <c r="H54" s="50"/>
    </row>
    <row r="55" spans="1:18" ht="25.5">
      <c r="A55" s="90" t="s">
        <v>171</v>
      </c>
      <c r="B55" s="91" t="s">
        <v>172</v>
      </c>
      <c r="C55" s="62">
        <f>C19+C20+C21+C27+C32+C45+C51+C53+C54</f>
        <v>0</v>
      </c>
      <c r="D55" s="62">
        <f>D19+D20+D21+D27+D32+D45+D51+D53+D54</f>
        <v>0</v>
      </c>
      <c r="E55" s="43" t="s">
        <v>173</v>
      </c>
      <c r="F55" s="79" t="s">
        <v>174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175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176</v>
      </c>
      <c r="B57" s="47"/>
      <c r="C57" s="68"/>
      <c r="D57" s="62"/>
      <c r="E57" s="94" t="s">
        <v>177</v>
      </c>
      <c r="F57" s="93"/>
      <c r="G57" s="68"/>
      <c r="H57" s="56"/>
      <c r="M57" s="70"/>
    </row>
    <row r="58" spans="1:8" ht="15">
      <c r="A58" s="41" t="s">
        <v>178</v>
      </c>
      <c r="B58" s="47" t="s">
        <v>179</v>
      </c>
      <c r="C58" s="48"/>
      <c r="D58" s="48"/>
      <c r="E58" s="43" t="s">
        <v>129</v>
      </c>
      <c r="F58" s="95"/>
      <c r="G58" s="68"/>
      <c r="H58" s="56"/>
    </row>
    <row r="59" spans="1:13" ht="25.5">
      <c r="A59" s="41" t="s">
        <v>180</v>
      </c>
      <c r="B59" s="47" t="s">
        <v>181</v>
      </c>
      <c r="C59" s="48"/>
      <c r="D59" s="48"/>
      <c r="E59" s="65" t="s">
        <v>182</v>
      </c>
      <c r="F59" s="49" t="s">
        <v>183</v>
      </c>
      <c r="G59" s="50"/>
      <c r="H59" s="50"/>
      <c r="M59" s="70"/>
    </row>
    <row r="60" spans="1:8" ht="15">
      <c r="A60" s="41" t="s">
        <v>184</v>
      </c>
      <c r="B60" s="47" t="s">
        <v>185</v>
      </c>
      <c r="C60" s="48"/>
      <c r="D60" s="48"/>
      <c r="E60" s="43" t="s">
        <v>186</v>
      </c>
      <c r="F60" s="49" t="s">
        <v>187</v>
      </c>
      <c r="G60" s="50"/>
      <c r="H60" s="50"/>
    </row>
    <row r="61" spans="1:18" ht="15">
      <c r="A61" s="41" t="s">
        <v>188</v>
      </c>
      <c r="B61" s="54" t="s">
        <v>189</v>
      </c>
      <c r="C61" s="48"/>
      <c r="D61" s="48"/>
      <c r="E61" s="52" t="s">
        <v>190</v>
      </c>
      <c r="F61" s="95" t="s">
        <v>191</v>
      </c>
      <c r="G61" s="56">
        <f>SUM(G62:G68)</f>
        <v>6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192</v>
      </c>
      <c r="B62" s="54" t="s">
        <v>193</v>
      </c>
      <c r="C62" s="48"/>
      <c r="D62" s="48"/>
      <c r="E62" s="52" t="s">
        <v>194</v>
      </c>
      <c r="F62" s="49" t="s">
        <v>195</v>
      </c>
      <c r="G62" s="50"/>
      <c r="H62" s="50"/>
    </row>
    <row r="63" spans="1:13" ht="15">
      <c r="A63" s="41" t="s">
        <v>196</v>
      </c>
      <c r="B63" s="47" t="s">
        <v>197</v>
      </c>
      <c r="C63" s="48"/>
      <c r="D63" s="48"/>
      <c r="E63" s="43" t="s">
        <v>198</v>
      </c>
      <c r="F63" s="49" t="s">
        <v>199</v>
      </c>
      <c r="G63" s="50"/>
      <c r="H63" s="50"/>
      <c r="M63" s="70"/>
    </row>
    <row r="64" spans="1:15" ht="15">
      <c r="A64" s="41" t="s">
        <v>52</v>
      </c>
      <c r="B64" s="61" t="s">
        <v>200</v>
      </c>
      <c r="C64" s="62">
        <f>SUM(C58:C63)</f>
        <v>0</v>
      </c>
      <c r="D64" s="62">
        <f>SUM(D58:D63)</f>
        <v>0</v>
      </c>
      <c r="E64" s="43" t="s">
        <v>201</v>
      </c>
      <c r="F64" s="49" t="s">
        <v>202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203</v>
      </c>
      <c r="F65" s="49" t="s">
        <v>204</v>
      </c>
      <c r="G65" s="50"/>
      <c r="H65" s="50"/>
    </row>
    <row r="66" spans="1:8" ht="15">
      <c r="A66" s="41" t="s">
        <v>205</v>
      </c>
      <c r="B66" s="47"/>
      <c r="C66" s="68"/>
      <c r="D66" s="62"/>
      <c r="E66" s="43" t="s">
        <v>206</v>
      </c>
      <c r="F66" s="49" t="s">
        <v>207</v>
      </c>
      <c r="G66" s="50">
        <v>2</v>
      </c>
      <c r="H66" s="50"/>
    </row>
    <row r="67" spans="1:8" ht="15">
      <c r="A67" s="41" t="s">
        <v>208</v>
      </c>
      <c r="B67" s="47" t="s">
        <v>209</v>
      </c>
      <c r="C67" s="48"/>
      <c r="D67" s="48"/>
      <c r="E67" s="43" t="s">
        <v>210</v>
      </c>
      <c r="F67" s="49" t="s">
        <v>211</v>
      </c>
      <c r="G67" s="50">
        <v>4</v>
      </c>
      <c r="H67" s="50"/>
    </row>
    <row r="68" spans="1:8" ht="15">
      <c r="A68" s="41" t="s">
        <v>212</v>
      </c>
      <c r="B68" s="47" t="s">
        <v>213</v>
      </c>
      <c r="C68" s="48"/>
      <c r="D68" s="48"/>
      <c r="E68" s="43" t="s">
        <v>214</v>
      </c>
      <c r="F68" s="49" t="s">
        <v>215</v>
      </c>
      <c r="G68" s="50"/>
      <c r="H68" s="50"/>
    </row>
    <row r="69" spans="1:8" ht="15">
      <c r="A69" s="41" t="s">
        <v>216</v>
      </c>
      <c r="B69" s="47" t="s">
        <v>217</v>
      </c>
      <c r="C69" s="48"/>
      <c r="D69" s="48"/>
      <c r="E69" s="65" t="s">
        <v>79</v>
      </c>
      <c r="F69" s="49" t="s">
        <v>218</v>
      </c>
      <c r="G69" s="50"/>
      <c r="H69" s="50"/>
    </row>
    <row r="70" spans="1:8" ht="25.5">
      <c r="A70" s="41" t="s">
        <v>219</v>
      </c>
      <c r="B70" s="47" t="s">
        <v>220</v>
      </c>
      <c r="C70" s="48"/>
      <c r="D70" s="48"/>
      <c r="E70" s="43" t="s">
        <v>221</v>
      </c>
      <c r="F70" s="49" t="s">
        <v>222</v>
      </c>
      <c r="G70" s="50"/>
      <c r="H70" s="50"/>
    </row>
    <row r="71" spans="1:18" ht="15">
      <c r="A71" s="41" t="s">
        <v>223</v>
      </c>
      <c r="B71" s="47" t="s">
        <v>224</v>
      </c>
      <c r="C71" s="48"/>
      <c r="D71" s="48"/>
      <c r="E71" s="69" t="s">
        <v>47</v>
      </c>
      <c r="F71" s="96" t="s">
        <v>225</v>
      </c>
      <c r="G71" s="97">
        <f>G59+G60+G61+G69+G70</f>
        <v>6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226</v>
      </c>
      <c r="B72" s="47" t="s">
        <v>227</v>
      </c>
      <c r="C72" s="48"/>
      <c r="D72" s="48"/>
      <c r="E72" s="52"/>
      <c r="F72" s="98"/>
      <c r="G72" s="99"/>
      <c r="H72" s="100"/>
    </row>
    <row r="73" spans="1:8" ht="15">
      <c r="A73" s="41" t="s">
        <v>228</v>
      </c>
      <c r="B73" s="47" t="s">
        <v>229</v>
      </c>
      <c r="C73" s="48"/>
      <c r="D73" s="48"/>
      <c r="E73" s="101"/>
      <c r="F73" s="102"/>
      <c r="G73" s="103"/>
      <c r="H73" s="104"/>
    </row>
    <row r="74" spans="1:8" ht="27">
      <c r="A74" s="41" t="s">
        <v>230</v>
      </c>
      <c r="B74" s="47" t="s">
        <v>231</v>
      </c>
      <c r="C74" s="48"/>
      <c r="D74" s="48"/>
      <c r="E74" s="43" t="s">
        <v>232</v>
      </c>
      <c r="F74" s="105" t="s">
        <v>233</v>
      </c>
      <c r="G74" s="50"/>
      <c r="H74" s="50"/>
    </row>
    <row r="75" spans="1:15" ht="15">
      <c r="A75" s="41" t="s">
        <v>77</v>
      </c>
      <c r="B75" s="61" t="s">
        <v>234</v>
      </c>
      <c r="C75" s="62">
        <f>SUM(C67:C74)</f>
        <v>0</v>
      </c>
      <c r="D75" s="62">
        <f>SUM(D67:D74)</f>
        <v>0</v>
      </c>
      <c r="E75" s="65" t="s">
        <v>161</v>
      </c>
      <c r="F75" s="55" t="s">
        <v>235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236</v>
      </c>
      <c r="F76" s="55" t="s">
        <v>237</v>
      </c>
      <c r="G76" s="50"/>
      <c r="H76" s="50"/>
    </row>
    <row r="77" spans="1:13" ht="15">
      <c r="A77" s="41" t="s">
        <v>238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239</v>
      </c>
      <c r="B78" s="47" t="s">
        <v>240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241</v>
      </c>
      <c r="B79" s="47" t="s">
        <v>242</v>
      </c>
      <c r="C79" s="48"/>
      <c r="D79" s="48"/>
      <c r="E79" s="65" t="s">
        <v>243</v>
      </c>
      <c r="F79" s="79" t="s">
        <v>244</v>
      </c>
      <c r="G79" s="109">
        <f>G71+G74+G75+G76</f>
        <v>6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245</v>
      </c>
      <c r="B80" s="47" t="s">
        <v>246</v>
      </c>
      <c r="C80" s="48"/>
      <c r="D80" s="48"/>
      <c r="E80" s="43"/>
      <c r="F80" s="110"/>
      <c r="G80" s="111"/>
      <c r="H80" s="112"/>
    </row>
    <row r="81" spans="1:8" ht="15">
      <c r="A81" s="41" t="s">
        <v>247</v>
      </c>
      <c r="B81" s="47" t="s">
        <v>248</v>
      </c>
      <c r="C81" s="48"/>
      <c r="D81" s="48"/>
      <c r="E81" s="101"/>
      <c r="F81" s="111"/>
      <c r="G81" s="111"/>
      <c r="H81" s="112"/>
    </row>
    <row r="82" spans="1:8" ht="15">
      <c r="A82" s="41" t="s">
        <v>249</v>
      </c>
      <c r="B82" s="47" t="s">
        <v>250</v>
      </c>
      <c r="C82" s="48"/>
      <c r="D82" s="48"/>
      <c r="E82" s="81"/>
      <c r="F82" s="111"/>
      <c r="G82" s="111"/>
      <c r="H82" s="112"/>
    </row>
    <row r="83" spans="1:8" ht="15">
      <c r="A83" s="41" t="s">
        <v>134</v>
      </c>
      <c r="B83" s="47" t="s">
        <v>251</v>
      </c>
      <c r="C83" s="48"/>
      <c r="D83" s="48"/>
      <c r="E83" s="101"/>
      <c r="F83" s="111"/>
      <c r="G83" s="111"/>
      <c r="H83" s="112"/>
    </row>
    <row r="84" spans="1:14" ht="15">
      <c r="A84" s="41" t="s">
        <v>252</v>
      </c>
      <c r="B84" s="61" t="s">
        <v>253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254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255</v>
      </c>
      <c r="B87" s="47" t="s">
        <v>256</v>
      </c>
      <c r="C87" s="48">
        <v>23</v>
      </c>
      <c r="D87" s="48"/>
      <c r="E87" s="101"/>
      <c r="F87" s="111"/>
      <c r="G87" s="111"/>
      <c r="H87" s="112"/>
      <c r="M87" s="70"/>
    </row>
    <row r="88" spans="1:8" ht="15">
      <c r="A88" s="41" t="s">
        <v>257</v>
      </c>
      <c r="B88" s="47" t="s">
        <v>258</v>
      </c>
      <c r="C88" s="48">
        <v>605</v>
      </c>
      <c r="D88" s="48"/>
      <c r="E88" s="81"/>
      <c r="F88" s="111"/>
      <c r="G88" s="111"/>
      <c r="H88" s="112"/>
    </row>
    <row r="89" spans="1:13" ht="15">
      <c r="A89" s="41" t="s">
        <v>259</v>
      </c>
      <c r="B89" s="47" t="s">
        <v>260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261</v>
      </c>
      <c r="B90" s="47" t="s">
        <v>262</v>
      </c>
      <c r="C90" s="48">
        <v>2</v>
      </c>
      <c r="D90" s="48"/>
      <c r="E90" s="81"/>
      <c r="F90" s="111"/>
      <c r="G90" s="111"/>
      <c r="H90" s="112"/>
    </row>
    <row r="91" spans="1:14" ht="15">
      <c r="A91" s="41" t="s">
        <v>263</v>
      </c>
      <c r="B91" s="61" t="s">
        <v>264</v>
      </c>
      <c r="C91" s="62">
        <f>SUM(C87:C90)</f>
        <v>630</v>
      </c>
      <c r="D91" s="62">
        <f>SUM(D87:D90)</f>
        <v>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265</v>
      </c>
      <c r="B92" s="61" t="s">
        <v>266</v>
      </c>
      <c r="C92" s="48"/>
      <c r="D92" s="48"/>
      <c r="E92" s="81"/>
      <c r="F92" s="111"/>
      <c r="G92" s="111"/>
      <c r="H92" s="112"/>
    </row>
    <row r="93" spans="1:14" ht="15">
      <c r="A93" s="41" t="s">
        <v>267</v>
      </c>
      <c r="B93" s="113" t="s">
        <v>268</v>
      </c>
      <c r="C93" s="62">
        <f>C64+C75+C84+C91+C92</f>
        <v>630</v>
      </c>
      <c r="D93" s="62">
        <f>D64+D75+D84+D91+D92</f>
        <v>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269</v>
      </c>
      <c r="B94" s="115" t="s">
        <v>270</v>
      </c>
      <c r="C94" s="116">
        <f>C93+C55</f>
        <v>630</v>
      </c>
      <c r="D94" s="116">
        <f>D93+D55</f>
        <v>0</v>
      </c>
      <c r="E94" s="117" t="s">
        <v>271</v>
      </c>
      <c r="F94" s="118" t="s">
        <v>272</v>
      </c>
      <c r="G94" s="119">
        <f>G36+G39+G55+G79</f>
        <v>630</v>
      </c>
      <c r="H94" s="119">
        <f>H36+H39+H55+H79</f>
        <v>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273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4.25">
      <c r="A98" s="129" t="s">
        <v>868</v>
      </c>
      <c r="B98" s="127"/>
      <c r="C98" s="588" t="s">
        <v>274</v>
      </c>
      <c r="D98" s="588"/>
      <c r="E98" s="588"/>
      <c r="F98" s="588" t="s">
        <v>275</v>
      </c>
      <c r="G98" s="588"/>
      <c r="H98" s="588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88"/>
      <c r="D100" s="588"/>
      <c r="E100" s="588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4">
      <selection activeCell="A44" sqref="A44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>
      <c r="A1" s="589" t="s">
        <v>276</v>
      </c>
      <c r="B1" s="589"/>
      <c r="C1" s="589"/>
      <c r="D1" s="589"/>
      <c r="E1" s="589"/>
      <c r="F1" s="589"/>
      <c r="G1" s="136"/>
      <c r="H1" s="136"/>
    </row>
    <row r="2" spans="1:8" ht="24">
      <c r="A2" s="137" t="s">
        <v>1</v>
      </c>
      <c r="B2" s="138"/>
      <c r="C2" s="138"/>
      <c r="D2" s="138"/>
      <c r="E2" s="138" t="str">
        <f>'справка _1_БАЛАНС'!E3</f>
        <v>"Ефектен унд Финанц-Имоти" АДСИЦ</v>
      </c>
      <c r="F2" s="590" t="s">
        <v>2</v>
      </c>
      <c r="G2" s="590"/>
      <c r="H2" s="139">
        <f>'справка _1_БАЛАНС'!H3</f>
        <v>175287647</v>
      </c>
    </row>
    <row r="3" spans="1:8" ht="15">
      <c r="A3" s="137" t="s">
        <v>869</v>
      </c>
      <c r="B3" s="138"/>
      <c r="C3" s="138"/>
      <c r="D3" s="138"/>
      <c r="E3" s="138" t="str">
        <f>'справка _1_БАЛАНС'!E4</f>
        <v>гр.София</v>
      </c>
      <c r="F3" s="140" t="s">
        <v>4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период:31.12.2007</v>
      </c>
      <c r="B4" s="142"/>
      <c r="C4" s="142"/>
      <c r="D4" s="142"/>
      <c r="E4" s="138" t="str">
        <f>'справка _1_БАЛАНС'!E5</f>
        <v>бул. "Цар Освободител" 8а</v>
      </c>
      <c r="F4" s="143"/>
      <c r="G4" s="136"/>
      <c r="H4" s="144" t="s">
        <v>277</v>
      </c>
    </row>
    <row r="5" spans="1:8" ht="24">
      <c r="A5" s="145" t="s">
        <v>278</v>
      </c>
      <c r="B5" s="146" t="s">
        <v>9</v>
      </c>
      <c r="C5" s="145" t="s">
        <v>10</v>
      </c>
      <c r="D5" s="147" t="s">
        <v>14</v>
      </c>
      <c r="E5" s="148" t="s">
        <v>279</v>
      </c>
      <c r="F5" s="146" t="s">
        <v>9</v>
      </c>
      <c r="G5" s="145" t="s">
        <v>10</v>
      </c>
      <c r="H5" s="145" t="s">
        <v>14</v>
      </c>
    </row>
    <row r="6" spans="1:8" ht="12">
      <c r="A6" s="148" t="s">
        <v>15</v>
      </c>
      <c r="B6" s="148" t="s">
        <v>16</v>
      </c>
      <c r="C6" s="148">
        <v>1</v>
      </c>
      <c r="D6" s="148">
        <v>2</v>
      </c>
      <c r="E6" s="148" t="s">
        <v>15</v>
      </c>
      <c r="F6" s="145" t="s">
        <v>16</v>
      </c>
      <c r="G6" s="145">
        <v>1</v>
      </c>
      <c r="H6" s="145">
        <v>2</v>
      </c>
    </row>
    <row r="7" spans="1:8" ht="12">
      <c r="A7" s="149" t="s">
        <v>280</v>
      </c>
      <c r="B7" s="149"/>
      <c r="C7" s="150"/>
      <c r="D7" s="150"/>
      <c r="E7" s="149" t="s">
        <v>281</v>
      </c>
      <c r="F7" s="151"/>
      <c r="G7" s="152"/>
      <c r="H7" s="152"/>
    </row>
    <row r="8" spans="1:8" ht="24">
      <c r="A8" s="153" t="s">
        <v>282</v>
      </c>
      <c r="B8" s="153"/>
      <c r="C8" s="154"/>
      <c r="D8" s="155"/>
      <c r="E8" s="153" t="s">
        <v>283</v>
      </c>
      <c r="F8" s="151"/>
      <c r="G8" s="152"/>
      <c r="H8" s="152"/>
    </row>
    <row r="9" spans="1:8" ht="12">
      <c r="A9" s="156" t="s">
        <v>284</v>
      </c>
      <c r="B9" s="157" t="s">
        <v>285</v>
      </c>
      <c r="C9" s="158">
        <v>1</v>
      </c>
      <c r="D9" s="158"/>
      <c r="E9" s="156" t="s">
        <v>286</v>
      </c>
      <c r="F9" s="159" t="s">
        <v>287</v>
      </c>
      <c r="G9" s="160"/>
      <c r="H9" s="160"/>
    </row>
    <row r="10" spans="1:8" ht="12">
      <c r="A10" s="156" t="s">
        <v>288</v>
      </c>
      <c r="B10" s="157" t="s">
        <v>289</v>
      </c>
      <c r="C10" s="158">
        <v>14</v>
      </c>
      <c r="D10" s="158"/>
      <c r="E10" s="156" t="s">
        <v>290</v>
      </c>
      <c r="F10" s="159" t="s">
        <v>291</v>
      </c>
      <c r="G10" s="160"/>
      <c r="H10" s="160"/>
    </row>
    <row r="11" spans="1:8" ht="12">
      <c r="A11" s="156" t="s">
        <v>292</v>
      </c>
      <c r="B11" s="157" t="s">
        <v>293</v>
      </c>
      <c r="C11" s="158"/>
      <c r="D11" s="158"/>
      <c r="E11" s="161" t="s">
        <v>294</v>
      </c>
      <c r="F11" s="159" t="s">
        <v>295</v>
      </c>
      <c r="G11" s="160"/>
      <c r="H11" s="160"/>
    </row>
    <row r="12" spans="1:8" ht="12">
      <c r="A12" s="156" t="s">
        <v>296</v>
      </c>
      <c r="B12" s="157" t="s">
        <v>297</v>
      </c>
      <c r="C12" s="158">
        <v>4</v>
      </c>
      <c r="D12" s="158"/>
      <c r="E12" s="161" t="s">
        <v>79</v>
      </c>
      <c r="F12" s="159" t="s">
        <v>298</v>
      </c>
      <c r="G12" s="160"/>
      <c r="H12" s="160"/>
    </row>
    <row r="13" spans="1:18" ht="12">
      <c r="A13" s="156" t="s">
        <v>299</v>
      </c>
      <c r="B13" s="157" t="s">
        <v>300</v>
      </c>
      <c r="C13" s="158">
        <v>2</v>
      </c>
      <c r="D13" s="158"/>
      <c r="E13" s="162" t="s">
        <v>52</v>
      </c>
      <c r="F13" s="163" t="s">
        <v>301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302</v>
      </c>
      <c r="B14" s="157" t="s">
        <v>303</v>
      </c>
      <c r="C14" s="158">
        <v>6</v>
      </c>
      <c r="D14" s="158"/>
      <c r="E14" s="161"/>
      <c r="F14" s="165"/>
      <c r="G14" s="166"/>
      <c r="H14" s="166"/>
    </row>
    <row r="15" spans="1:8" ht="24">
      <c r="A15" s="156" t="s">
        <v>304</v>
      </c>
      <c r="B15" s="157" t="s">
        <v>305</v>
      </c>
      <c r="C15" s="167"/>
      <c r="D15" s="167"/>
      <c r="E15" s="153" t="s">
        <v>306</v>
      </c>
      <c r="F15" s="168" t="s">
        <v>307</v>
      </c>
      <c r="G15" s="160"/>
      <c r="H15" s="160"/>
    </row>
    <row r="16" spans="1:8" ht="12">
      <c r="A16" s="156" t="s">
        <v>308</v>
      </c>
      <c r="B16" s="157" t="s">
        <v>309</v>
      </c>
      <c r="C16" s="167"/>
      <c r="D16" s="167"/>
      <c r="E16" s="156" t="s">
        <v>310</v>
      </c>
      <c r="F16" s="165" t="s">
        <v>311</v>
      </c>
      <c r="G16" s="169"/>
      <c r="H16" s="169"/>
    </row>
    <row r="17" spans="1:8" ht="12">
      <c r="A17" s="170" t="s">
        <v>312</v>
      </c>
      <c r="B17" s="157" t="s">
        <v>313</v>
      </c>
      <c r="C17" s="171"/>
      <c r="D17" s="171"/>
      <c r="E17" s="153"/>
      <c r="F17" s="151"/>
      <c r="G17" s="166"/>
      <c r="H17" s="166"/>
    </row>
    <row r="18" spans="1:8" ht="12">
      <c r="A18" s="170" t="s">
        <v>314</v>
      </c>
      <c r="B18" s="157" t="s">
        <v>315</v>
      </c>
      <c r="C18" s="171"/>
      <c r="D18" s="171"/>
      <c r="E18" s="153" t="s">
        <v>316</v>
      </c>
      <c r="F18" s="151"/>
      <c r="G18" s="166"/>
      <c r="H18" s="166"/>
    </row>
    <row r="19" spans="1:15" ht="12">
      <c r="A19" s="162" t="s">
        <v>52</v>
      </c>
      <c r="B19" s="172" t="s">
        <v>317</v>
      </c>
      <c r="C19" s="173">
        <f>SUM(C9:C15)+C16</f>
        <v>27</v>
      </c>
      <c r="D19" s="173">
        <f>SUM(D9:D15)+D16</f>
        <v>0</v>
      </c>
      <c r="E19" s="174" t="s">
        <v>318</v>
      </c>
      <c r="F19" s="165" t="s">
        <v>319</v>
      </c>
      <c r="G19" s="160">
        <v>1</v>
      </c>
      <c r="H19" s="160"/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320</v>
      </c>
      <c r="F20" s="165" t="s">
        <v>321</v>
      </c>
      <c r="G20" s="160"/>
      <c r="H20" s="160"/>
    </row>
    <row r="21" spans="1:8" ht="36">
      <c r="A21" s="153" t="s">
        <v>322</v>
      </c>
      <c r="B21" s="177"/>
      <c r="C21" s="175"/>
      <c r="D21" s="175"/>
      <c r="E21" s="156" t="s">
        <v>323</v>
      </c>
      <c r="F21" s="165" t="s">
        <v>324</v>
      </c>
      <c r="G21" s="160"/>
      <c r="H21" s="160"/>
    </row>
    <row r="22" spans="1:8" ht="24">
      <c r="A22" s="151" t="s">
        <v>325</v>
      </c>
      <c r="B22" s="177" t="s">
        <v>326</v>
      </c>
      <c r="C22" s="158"/>
      <c r="D22" s="158"/>
      <c r="E22" s="174" t="s">
        <v>327</v>
      </c>
      <c r="F22" s="165" t="s">
        <v>328</v>
      </c>
      <c r="G22" s="160"/>
      <c r="H22" s="160"/>
    </row>
    <row r="23" spans="1:8" ht="24">
      <c r="A23" s="156" t="s">
        <v>329</v>
      </c>
      <c r="B23" s="177" t="s">
        <v>330</v>
      </c>
      <c r="C23" s="158"/>
      <c r="D23" s="158"/>
      <c r="E23" s="156" t="s">
        <v>331</v>
      </c>
      <c r="F23" s="165" t="s">
        <v>332</v>
      </c>
      <c r="G23" s="160"/>
      <c r="H23" s="160"/>
    </row>
    <row r="24" spans="1:18" ht="24">
      <c r="A24" s="156" t="s">
        <v>333</v>
      </c>
      <c r="B24" s="177" t="s">
        <v>334</v>
      </c>
      <c r="C24" s="158"/>
      <c r="D24" s="158"/>
      <c r="E24" s="162" t="s">
        <v>104</v>
      </c>
      <c r="F24" s="168" t="s">
        <v>335</v>
      </c>
      <c r="G24" s="152">
        <f>SUM(G19:G23)</f>
        <v>1</v>
      </c>
      <c r="H24" s="152">
        <f>SUM(H19:H23)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79</v>
      </c>
      <c r="B25" s="177" t="s">
        <v>336</v>
      </c>
      <c r="C25" s="158"/>
      <c r="D25" s="158"/>
      <c r="E25" s="176"/>
      <c r="F25" s="151"/>
      <c r="G25" s="166"/>
      <c r="H25" s="166"/>
    </row>
    <row r="26" spans="1:14" ht="12">
      <c r="A26" s="162" t="s">
        <v>77</v>
      </c>
      <c r="B26" s="178" t="s">
        <v>337</v>
      </c>
      <c r="C26" s="173">
        <f>SUM(C22:C25)</f>
        <v>0</v>
      </c>
      <c r="D26" s="173">
        <f>SUM(D22:D25)</f>
        <v>0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338</v>
      </c>
      <c r="B28" s="146" t="s">
        <v>339</v>
      </c>
      <c r="C28" s="155">
        <f>C26+C19</f>
        <v>27</v>
      </c>
      <c r="D28" s="155">
        <f>D26+D19</f>
        <v>0</v>
      </c>
      <c r="E28" s="149" t="s">
        <v>340</v>
      </c>
      <c r="F28" s="168" t="s">
        <v>341</v>
      </c>
      <c r="G28" s="152">
        <f>G13+G15+G24</f>
        <v>1</v>
      </c>
      <c r="H28" s="152">
        <f>H13+H15+H24</f>
        <v>0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342</v>
      </c>
      <c r="B30" s="146" t="s">
        <v>343</v>
      </c>
      <c r="C30" s="155">
        <f>IF((G28-C28)&gt;0,G28-C28,0)</f>
        <v>0</v>
      </c>
      <c r="D30" s="155">
        <f>IF((H28-D28)&gt;0,H28-D28,0)</f>
        <v>0</v>
      </c>
      <c r="E30" s="149" t="s">
        <v>344</v>
      </c>
      <c r="F30" s="168" t="s">
        <v>345</v>
      </c>
      <c r="G30" s="179">
        <f>IF((C28-G28)&gt;0,C28-G28,0)</f>
        <v>26</v>
      </c>
      <c r="H30" s="179">
        <f>IF((D28-H28)&gt;0,D28-H28,0)</f>
        <v>0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346</v>
      </c>
      <c r="B31" s="178" t="s">
        <v>347</v>
      </c>
      <c r="C31" s="158"/>
      <c r="D31" s="158"/>
      <c r="E31" s="153" t="s">
        <v>348</v>
      </c>
      <c r="F31" s="165" t="s">
        <v>349</v>
      </c>
      <c r="G31" s="160"/>
      <c r="H31" s="160"/>
    </row>
    <row r="32" spans="1:8" ht="12">
      <c r="A32" s="153" t="s">
        <v>350</v>
      </c>
      <c r="B32" s="181" t="s">
        <v>351</v>
      </c>
      <c r="C32" s="158"/>
      <c r="D32" s="158"/>
      <c r="E32" s="153" t="s">
        <v>352</v>
      </c>
      <c r="F32" s="165" t="s">
        <v>353</v>
      </c>
      <c r="G32" s="160"/>
      <c r="H32" s="160"/>
    </row>
    <row r="33" spans="1:18" ht="12">
      <c r="A33" s="182" t="s">
        <v>354</v>
      </c>
      <c r="B33" s="178" t="s">
        <v>355</v>
      </c>
      <c r="C33" s="173">
        <f>C28-C31+C32</f>
        <v>27</v>
      </c>
      <c r="D33" s="173">
        <f>D28-D31+D32</f>
        <v>0</v>
      </c>
      <c r="E33" s="149" t="s">
        <v>356</v>
      </c>
      <c r="F33" s="168" t="s">
        <v>357</v>
      </c>
      <c r="G33" s="179">
        <f>G32-G31+G28</f>
        <v>1</v>
      </c>
      <c r="H33" s="179">
        <f>H32-H31+H28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358</v>
      </c>
      <c r="B34" s="146" t="s">
        <v>359</v>
      </c>
      <c r="C34" s="155">
        <f>IF((G33-C33)&gt;0,G33-C33,0)</f>
        <v>0</v>
      </c>
      <c r="D34" s="155">
        <f>IF((H33-D33)&gt;0,H33-D33,0)</f>
        <v>0</v>
      </c>
      <c r="E34" s="182" t="s">
        <v>360</v>
      </c>
      <c r="F34" s="168" t="s">
        <v>361</v>
      </c>
      <c r="G34" s="152">
        <f>IF((C33-G33)&gt;0,C33-G33,0)</f>
        <v>26</v>
      </c>
      <c r="H34" s="152">
        <f>IF((D33-H33)&gt;0,D33-H33,0)</f>
        <v>0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362</v>
      </c>
      <c r="B35" s="178" t="s">
        <v>363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364</v>
      </c>
      <c r="B36" s="177" t="s">
        <v>365</v>
      </c>
      <c r="C36" s="158"/>
      <c r="D36" s="158"/>
      <c r="E36" s="183"/>
      <c r="F36" s="151"/>
      <c r="G36" s="166"/>
      <c r="H36" s="166"/>
    </row>
    <row r="37" spans="1:8" ht="24">
      <c r="A37" s="184" t="s">
        <v>366</v>
      </c>
      <c r="B37" s="185" t="s">
        <v>367</v>
      </c>
      <c r="C37" s="186"/>
      <c r="D37" s="186"/>
      <c r="E37" s="183"/>
      <c r="F37" s="165"/>
      <c r="G37" s="166"/>
      <c r="H37" s="166"/>
    </row>
    <row r="38" spans="1:8" ht="12">
      <c r="A38" s="187" t="s">
        <v>368</v>
      </c>
      <c r="B38" s="185" t="s">
        <v>369</v>
      </c>
      <c r="C38" s="188"/>
      <c r="D38" s="188"/>
      <c r="E38" s="183"/>
      <c r="F38" s="165"/>
      <c r="G38" s="166"/>
      <c r="H38" s="166"/>
    </row>
    <row r="39" spans="1:18" ht="24">
      <c r="A39" s="189" t="s">
        <v>370</v>
      </c>
      <c r="B39" s="190" t="s">
        <v>371</v>
      </c>
      <c r="C39" s="191">
        <f>+IF((G33-C33-C35)&gt;0,G33-C33-C35,0)</f>
        <v>0</v>
      </c>
      <c r="D39" s="191">
        <f>+IF((H33-D33-D35)&gt;0,H33-D33-D35,0)</f>
        <v>0</v>
      </c>
      <c r="E39" s="192" t="s">
        <v>372</v>
      </c>
      <c r="F39" s="193" t="s">
        <v>373</v>
      </c>
      <c r="G39" s="194">
        <f>IF(G34&gt;0,IF(C35+G34&lt;0,0,C35+G34),IF(C34-C35&lt;0,C35-C34,0))</f>
        <v>26</v>
      </c>
      <c r="H39" s="194">
        <f>IF(H34&gt;0,IF(D35+H34&lt;0,0,D35+H34),IF(D34-D35&lt;0,D35-D34,0))</f>
        <v>0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374</v>
      </c>
      <c r="B40" s="148" t="s">
        <v>375</v>
      </c>
      <c r="C40" s="195"/>
      <c r="D40" s="195"/>
      <c r="E40" s="149" t="s">
        <v>374</v>
      </c>
      <c r="F40" s="193" t="s">
        <v>376</v>
      </c>
      <c r="G40" s="160"/>
      <c r="H40" s="160"/>
    </row>
    <row r="41" spans="1:18" ht="24">
      <c r="A41" s="149" t="s">
        <v>377</v>
      </c>
      <c r="B41" s="145" t="s">
        <v>378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379</v>
      </c>
      <c r="F41" s="193" t="s">
        <v>380</v>
      </c>
      <c r="G41" s="150">
        <f>IF(C39=0,IF(G39-G40&gt;0,G39-G40+C40,0),IF(C39-C40&lt;0,C40-C39+G40,0))</f>
        <v>26</v>
      </c>
      <c r="H41" s="150">
        <f>IF(D39=0,IF(H39-H40&gt;0,H39-H40+D40,0),IF(D39-D40&lt;0,D40-D39+H40,0))</f>
        <v>0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381</v>
      </c>
      <c r="B42" s="145" t="s">
        <v>382</v>
      </c>
      <c r="C42" s="197">
        <f>C33+C35+C39</f>
        <v>27</v>
      </c>
      <c r="D42" s="197">
        <f>D33+D35+D39</f>
        <v>0</v>
      </c>
      <c r="E42" s="196" t="s">
        <v>383</v>
      </c>
      <c r="F42" s="190" t="s">
        <v>384</v>
      </c>
      <c r="G42" s="179">
        <f>G39+G33</f>
        <v>27</v>
      </c>
      <c r="H42" s="179">
        <f>H39+H33</f>
        <v>0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385</v>
      </c>
      <c r="B44" s="205"/>
      <c r="C44" s="205" t="s">
        <v>274</v>
      </c>
      <c r="D44" s="591" t="s">
        <v>386</v>
      </c>
      <c r="E44" s="591"/>
      <c r="F44" s="591"/>
      <c r="G44" s="591"/>
      <c r="H44" s="591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92"/>
      <c r="E46" s="592"/>
      <c r="F46" s="592"/>
      <c r="G46" s="592"/>
      <c r="H46" s="592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3">
      <selection activeCell="A49" sqref="A49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>
      <c r="A2" s="593" t="s">
        <v>387</v>
      </c>
      <c r="B2" s="593"/>
      <c r="C2" s="593"/>
      <c r="D2" s="593"/>
      <c r="E2" s="593"/>
      <c r="F2" s="593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388</v>
      </c>
      <c r="B4" s="138" t="str">
        <f>'справка _1_БАЛАНС'!E3</f>
        <v>"Ефектен унд Финанц-Имоти" АДСИЦ</v>
      </c>
      <c r="C4" s="221" t="s">
        <v>2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870</v>
      </c>
      <c r="B5" s="138" t="str">
        <f>'справка _1_БАЛАНС'!E4</f>
        <v>гр.София</v>
      </c>
      <c r="C5" s="222" t="s">
        <v>4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24">
      <c r="A6" s="137" t="str">
        <f>'справка _1_БАЛАНС'!A5</f>
        <v>Отчетен период:31.12.2007</v>
      </c>
      <c r="B6" s="138" t="str">
        <f>'справка _1_БАЛАНС'!E5</f>
        <v>бул. "Цар Освободител" 8а</v>
      </c>
      <c r="C6" s="223"/>
      <c r="D6" s="224" t="s">
        <v>277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389</v>
      </c>
      <c r="B7" s="226" t="s">
        <v>9</v>
      </c>
      <c r="C7" s="227" t="s">
        <v>10</v>
      </c>
      <c r="D7" s="227" t="s">
        <v>14</v>
      </c>
      <c r="E7" s="228"/>
      <c r="F7" s="228"/>
      <c r="G7" s="217"/>
    </row>
    <row r="8" spans="1:7" ht="12">
      <c r="A8" s="226" t="s">
        <v>15</v>
      </c>
      <c r="B8" s="226" t="s">
        <v>16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390</v>
      </c>
      <c r="B9" s="231"/>
      <c r="C9" s="232"/>
      <c r="D9" s="232"/>
      <c r="E9" s="233"/>
      <c r="F9" s="233"/>
      <c r="G9" s="217"/>
    </row>
    <row r="10" spans="1:7" ht="12">
      <c r="A10" s="234" t="s">
        <v>391</v>
      </c>
      <c r="B10" s="235" t="s">
        <v>392</v>
      </c>
      <c r="C10" s="236"/>
      <c r="D10" s="236"/>
      <c r="E10" s="233"/>
      <c r="F10" s="233"/>
      <c r="G10" s="217"/>
    </row>
    <row r="11" spans="1:13" ht="12">
      <c r="A11" s="234" t="s">
        <v>393</v>
      </c>
      <c r="B11" s="235" t="s">
        <v>394</v>
      </c>
      <c r="C11" s="236">
        <v>-20</v>
      </c>
      <c r="D11" s="236"/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395</v>
      </c>
      <c r="B12" s="235" t="s">
        <v>396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397</v>
      </c>
      <c r="B13" s="235" t="s">
        <v>398</v>
      </c>
      <c r="C13" s="236"/>
      <c r="D13" s="236"/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399</v>
      </c>
      <c r="B14" s="235" t="s">
        <v>400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401</v>
      </c>
      <c r="B15" s="235" t="s">
        <v>402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403</v>
      </c>
      <c r="B16" s="235" t="s">
        <v>404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405</v>
      </c>
      <c r="B17" s="235" t="s">
        <v>406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407</v>
      </c>
      <c r="B18" s="242" t="s">
        <v>408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409</v>
      </c>
      <c r="B19" s="235" t="s">
        <v>410</v>
      </c>
      <c r="C19" s="236"/>
      <c r="D19" s="236"/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411</v>
      </c>
      <c r="B20" s="244" t="s">
        <v>412</v>
      </c>
      <c r="C20" s="232">
        <f>SUM(C10:C19)</f>
        <v>-20</v>
      </c>
      <c r="D20" s="232">
        <f>SUM(D10:D19)</f>
        <v>0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413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414</v>
      </c>
      <c r="B22" s="235" t="s">
        <v>415</v>
      </c>
      <c r="C22" s="236"/>
      <c r="D22" s="236"/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416</v>
      </c>
      <c r="B23" s="235" t="s">
        <v>417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418</v>
      </c>
      <c r="B24" s="235" t="s">
        <v>419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420</v>
      </c>
      <c r="B25" s="235" t="s">
        <v>421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422</v>
      </c>
      <c r="B26" s="235" t="s">
        <v>423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424</v>
      </c>
      <c r="B27" s="235" t="s">
        <v>425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426</v>
      </c>
      <c r="B28" s="235" t="s">
        <v>427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428</v>
      </c>
      <c r="B29" s="235" t="s">
        <v>429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407</v>
      </c>
      <c r="B30" s="235" t="s">
        <v>430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431</v>
      </c>
      <c r="B31" s="235" t="s">
        <v>432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433</v>
      </c>
      <c r="B32" s="244" t="s">
        <v>434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435</v>
      </c>
      <c r="B33" s="245"/>
      <c r="C33" s="246"/>
      <c r="D33" s="246"/>
      <c r="E33" s="233"/>
      <c r="F33" s="233"/>
      <c r="G33" s="217"/>
    </row>
    <row r="34" spans="1:7" ht="12">
      <c r="A34" s="234" t="s">
        <v>436</v>
      </c>
      <c r="B34" s="235" t="s">
        <v>437</v>
      </c>
      <c r="C34" s="236">
        <v>650</v>
      </c>
      <c r="D34" s="236"/>
      <c r="E34" s="233"/>
      <c r="F34" s="233"/>
      <c r="G34" s="217"/>
    </row>
    <row r="35" spans="1:7" ht="12">
      <c r="A35" s="240" t="s">
        <v>438</v>
      </c>
      <c r="B35" s="235" t="s">
        <v>439</v>
      </c>
      <c r="C35" s="236"/>
      <c r="D35" s="236"/>
      <c r="E35" s="233"/>
      <c r="F35" s="233"/>
      <c r="G35" s="217"/>
    </row>
    <row r="36" spans="1:7" ht="12">
      <c r="A36" s="234" t="s">
        <v>440</v>
      </c>
      <c r="B36" s="235" t="s">
        <v>441</v>
      </c>
      <c r="C36" s="236"/>
      <c r="D36" s="236"/>
      <c r="E36" s="233"/>
      <c r="F36" s="233"/>
      <c r="G36" s="217"/>
    </row>
    <row r="37" spans="1:7" ht="12">
      <c r="A37" s="234" t="s">
        <v>442</v>
      </c>
      <c r="B37" s="235" t="s">
        <v>443</v>
      </c>
      <c r="C37" s="236"/>
      <c r="D37" s="236"/>
      <c r="E37" s="233"/>
      <c r="F37" s="233"/>
      <c r="G37" s="217"/>
    </row>
    <row r="38" spans="1:7" ht="12">
      <c r="A38" s="234" t="s">
        <v>444</v>
      </c>
      <c r="B38" s="235" t="s">
        <v>445</v>
      </c>
      <c r="C38" s="236"/>
      <c r="D38" s="236"/>
      <c r="E38" s="233"/>
      <c r="F38" s="233"/>
      <c r="G38" s="217"/>
    </row>
    <row r="39" spans="1:7" ht="24">
      <c r="A39" s="234" t="s">
        <v>446</v>
      </c>
      <c r="B39" s="235" t="s">
        <v>447</v>
      </c>
      <c r="C39" s="236"/>
      <c r="D39" s="236"/>
      <c r="E39" s="233"/>
      <c r="F39" s="233"/>
      <c r="G39" s="217"/>
    </row>
    <row r="40" spans="1:7" ht="12">
      <c r="A40" s="234" t="s">
        <v>448</v>
      </c>
      <c r="B40" s="235" t="s">
        <v>449</v>
      </c>
      <c r="C40" s="236"/>
      <c r="D40" s="236"/>
      <c r="E40" s="233"/>
      <c r="F40" s="233"/>
      <c r="G40" s="217"/>
    </row>
    <row r="41" spans="1:8" ht="12">
      <c r="A41" s="234" t="s">
        <v>450</v>
      </c>
      <c r="B41" s="235" t="s">
        <v>451</v>
      </c>
      <c r="C41" s="236"/>
      <c r="D41" s="236"/>
      <c r="E41" s="233"/>
      <c r="F41" s="233"/>
      <c r="G41" s="238"/>
      <c r="H41" s="239"/>
    </row>
    <row r="42" spans="1:8" ht="12">
      <c r="A42" s="243" t="s">
        <v>452</v>
      </c>
      <c r="B42" s="244" t="s">
        <v>453</v>
      </c>
      <c r="C42" s="232">
        <f>SUM(C34:C41)</f>
        <v>650</v>
      </c>
      <c r="D42" s="232">
        <f>SUM(D34:D41)</f>
        <v>0</v>
      </c>
      <c r="E42" s="233"/>
      <c r="F42" s="233"/>
      <c r="G42" s="238"/>
      <c r="H42" s="239"/>
    </row>
    <row r="43" spans="1:8" ht="12">
      <c r="A43" s="247" t="s">
        <v>454</v>
      </c>
      <c r="B43" s="244" t="s">
        <v>455</v>
      </c>
      <c r="C43" s="232">
        <f>C42+C32+C20</f>
        <v>630</v>
      </c>
      <c r="D43" s="232">
        <f>D42+D32+D20</f>
        <v>0</v>
      </c>
      <c r="E43" s="233"/>
      <c r="F43" s="233"/>
      <c r="G43" s="238"/>
      <c r="H43" s="239"/>
    </row>
    <row r="44" spans="1:8" ht="12">
      <c r="A44" s="230" t="s">
        <v>456</v>
      </c>
      <c r="B44" s="245" t="s">
        <v>457</v>
      </c>
      <c r="C44" s="232">
        <f>D45</f>
        <v>0</v>
      </c>
      <c r="D44" s="248"/>
      <c r="E44" s="233"/>
      <c r="F44" s="233"/>
      <c r="G44" s="238"/>
      <c r="H44" s="239"/>
    </row>
    <row r="45" spans="1:8" ht="12">
      <c r="A45" s="230" t="s">
        <v>458</v>
      </c>
      <c r="B45" s="245" t="s">
        <v>459</v>
      </c>
      <c r="C45" s="232">
        <f>C44+C43</f>
        <v>630</v>
      </c>
      <c r="D45" s="232">
        <f>D44+D43</f>
        <v>0</v>
      </c>
      <c r="E45" s="233"/>
      <c r="F45" s="233"/>
      <c r="G45" s="238"/>
      <c r="H45" s="239"/>
    </row>
    <row r="46" spans="1:8" ht="12">
      <c r="A46" s="234" t="s">
        <v>460</v>
      </c>
      <c r="B46" s="245" t="s">
        <v>461</v>
      </c>
      <c r="C46" s="249"/>
      <c r="D46" s="249"/>
      <c r="E46" s="233"/>
      <c r="F46" s="233"/>
      <c r="G46" s="238"/>
      <c r="H46" s="239"/>
    </row>
    <row r="47" spans="1:8" ht="12">
      <c r="A47" s="234" t="s">
        <v>462</v>
      </c>
      <c r="B47" s="245" t="s">
        <v>463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871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274</v>
      </c>
      <c r="C50" s="594"/>
      <c r="D50" s="594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275</v>
      </c>
      <c r="C52" s="594"/>
      <c r="D52" s="594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A3">
      <selection activeCell="D36" sqref="D36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95" t="s">
        <v>464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596" t="str">
        <f>'справка _1_БАЛАНС'!E3</f>
        <v>"Ефектен унд Финанц-Имоти" АДСИЦ</v>
      </c>
      <c r="D3" s="596"/>
      <c r="E3" s="596"/>
      <c r="F3" s="596"/>
      <c r="G3" s="596"/>
      <c r="H3" s="266"/>
      <c r="I3" s="266"/>
      <c r="J3" s="265"/>
      <c r="K3" s="267" t="s">
        <v>2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465</v>
      </c>
      <c r="B4" s="266"/>
      <c r="C4" s="596" t="str">
        <f>'справка _1_БАЛАНС'!E4</f>
        <v>гр.София</v>
      </c>
      <c r="D4" s="596"/>
      <c r="E4" s="596"/>
      <c r="F4" s="596"/>
      <c r="G4" s="596"/>
      <c r="H4" s="138"/>
      <c r="I4" s="138"/>
      <c r="J4" s="269"/>
      <c r="K4" s="270" t="s">
        <v>4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период:31.12.2007</v>
      </c>
      <c r="B5" s="274"/>
      <c r="C5" s="596" t="str">
        <f>'справка _1_БАЛАНС'!E5</f>
        <v>бул. "Цар Освободител" 8а</v>
      </c>
      <c r="D5" s="596"/>
      <c r="E5" s="596"/>
      <c r="F5" s="596"/>
      <c r="G5" s="596"/>
      <c r="H5" s="266"/>
      <c r="I5" s="266"/>
      <c r="J5" s="275"/>
      <c r="K5" s="276"/>
      <c r="L5" s="277"/>
      <c r="M5" s="278" t="s">
        <v>7</v>
      </c>
      <c r="N5" s="277"/>
    </row>
    <row r="6" spans="1:14" s="288" customFormat="1" ht="21.75" customHeight="1">
      <c r="A6" s="279"/>
      <c r="B6" s="280"/>
      <c r="C6" s="281"/>
      <c r="D6" s="598" t="s">
        <v>466</v>
      </c>
      <c r="E6" s="598"/>
      <c r="F6" s="598"/>
      <c r="G6" s="598"/>
      <c r="H6" s="598"/>
      <c r="I6" s="599" t="s">
        <v>467</v>
      </c>
      <c r="J6" s="599"/>
      <c r="K6" s="284"/>
      <c r="L6" s="285"/>
      <c r="M6" s="286"/>
      <c r="N6" s="287"/>
    </row>
    <row r="7" spans="1:14" s="288" customFormat="1" ht="57" customHeight="1">
      <c r="A7" s="289" t="s">
        <v>468</v>
      </c>
      <c r="B7" s="290" t="s">
        <v>469</v>
      </c>
      <c r="C7" s="281" t="s">
        <v>470</v>
      </c>
      <c r="D7" s="291" t="s">
        <v>471</v>
      </c>
      <c r="E7" s="285" t="s">
        <v>472</v>
      </c>
      <c r="F7" s="600" t="s">
        <v>473</v>
      </c>
      <c r="G7" s="600"/>
      <c r="H7" s="600"/>
      <c r="I7" s="285" t="s">
        <v>474</v>
      </c>
      <c r="J7" s="293" t="s">
        <v>475</v>
      </c>
      <c r="K7" s="281" t="s">
        <v>476</v>
      </c>
      <c r="L7" s="281" t="s">
        <v>477</v>
      </c>
      <c r="M7" s="294" t="s">
        <v>478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479</v>
      </c>
      <c r="G8" s="292" t="s">
        <v>480</v>
      </c>
      <c r="H8" s="292" t="s">
        <v>481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15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482</v>
      </c>
      <c r="B10" s="301"/>
      <c r="C10" s="302" t="s">
        <v>48</v>
      </c>
      <c r="D10" s="302" t="s">
        <v>48</v>
      </c>
      <c r="E10" s="303" t="s">
        <v>59</v>
      </c>
      <c r="F10" s="303" t="s">
        <v>66</v>
      </c>
      <c r="G10" s="303" t="s">
        <v>70</v>
      </c>
      <c r="H10" s="303" t="s">
        <v>74</v>
      </c>
      <c r="I10" s="303" t="s">
        <v>87</v>
      </c>
      <c r="J10" s="303" t="s">
        <v>90</v>
      </c>
      <c r="K10" s="304" t="s">
        <v>483</v>
      </c>
      <c r="L10" s="303" t="s">
        <v>113</v>
      </c>
      <c r="M10" s="305" t="s">
        <v>121</v>
      </c>
      <c r="N10" s="287"/>
    </row>
    <row r="11" spans="1:23" ht="15.75" customHeight="1">
      <c r="A11" s="306" t="s">
        <v>484</v>
      </c>
      <c r="B11" s="301" t="s">
        <v>485</v>
      </c>
      <c r="C11" s="307">
        <f>'справка _1_БАЛАНС'!H17</f>
        <v>0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0</v>
      </c>
      <c r="K11" s="308"/>
      <c r="L11" s="309">
        <f>SUM(C11:K11)</f>
        <v>0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486</v>
      </c>
      <c r="B12" s="301" t="s">
        <v>487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488</v>
      </c>
      <c r="B13" s="303" t="s">
        <v>489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490</v>
      </c>
      <c r="B14" s="303" t="s">
        <v>491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492</v>
      </c>
      <c r="B15" s="301" t="s">
        <v>493</v>
      </c>
      <c r="C15" s="316">
        <f>C11+C12</f>
        <v>0</v>
      </c>
      <c r="D15" s="316">
        <f aca="true" t="shared" si="2" ref="D15:M15">D11+D12</f>
        <v>0</v>
      </c>
      <c r="E15" s="316">
        <f t="shared" si="2"/>
        <v>0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0</v>
      </c>
      <c r="K15" s="316">
        <f t="shared" si="2"/>
        <v>0</v>
      </c>
      <c r="L15" s="309">
        <f t="shared" si="1"/>
        <v>0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494</v>
      </c>
      <c r="B16" s="317" t="s">
        <v>495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-26</v>
      </c>
      <c r="K16" s="308"/>
      <c r="L16" s="309">
        <f t="shared" si="1"/>
        <v>-26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496</v>
      </c>
      <c r="B17" s="303" t="s">
        <v>497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498</v>
      </c>
      <c r="B18" s="325" t="s">
        <v>499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500</v>
      </c>
      <c r="B19" s="325" t="s">
        <v>501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502</v>
      </c>
      <c r="B20" s="303" t="s">
        <v>503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504</v>
      </c>
      <c r="B21" s="303" t="s">
        <v>505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506</v>
      </c>
      <c r="B22" s="303" t="s">
        <v>507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508</v>
      </c>
      <c r="B23" s="303" t="s">
        <v>509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510</v>
      </c>
      <c r="B24" s="303" t="s">
        <v>511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0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506</v>
      </c>
      <c r="B25" s="303" t="s">
        <v>512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09">
        <f t="shared" si="1"/>
        <v>0</v>
      </c>
      <c r="M25" s="326"/>
      <c r="N25" s="315"/>
    </row>
    <row r="26" spans="1:14" ht="12">
      <c r="A26" s="314" t="s">
        <v>508</v>
      </c>
      <c r="B26" s="303" t="s">
        <v>513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514</v>
      </c>
      <c r="B27" s="303" t="s">
        <v>515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516</v>
      </c>
      <c r="B28" s="303" t="s">
        <v>517</v>
      </c>
      <c r="C28" s="308">
        <v>650</v>
      </c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650</v>
      </c>
      <c r="M28" s="308"/>
      <c r="N28" s="315"/>
    </row>
    <row r="29" spans="1:23" ht="14.25" customHeight="1">
      <c r="A29" s="306" t="s">
        <v>518</v>
      </c>
      <c r="B29" s="301" t="s">
        <v>519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0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-26</v>
      </c>
      <c r="K29" s="312">
        <f t="shared" si="6"/>
        <v>0</v>
      </c>
      <c r="L29" s="309">
        <f t="shared" si="1"/>
        <v>624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520</v>
      </c>
      <c r="B30" s="303" t="s">
        <v>521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522</v>
      </c>
      <c r="B31" s="303" t="s">
        <v>523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524</v>
      </c>
      <c r="B32" s="301" t="s">
        <v>525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0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-26</v>
      </c>
      <c r="K32" s="312">
        <f t="shared" si="7"/>
        <v>0</v>
      </c>
      <c r="L32" s="309">
        <f t="shared" si="1"/>
        <v>624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873</v>
      </c>
      <c r="B35" s="333"/>
      <c r="C35" s="334"/>
      <c r="D35" s="597" t="s">
        <v>831</v>
      </c>
      <c r="E35" s="597"/>
      <c r="F35" s="597"/>
      <c r="G35" s="597"/>
      <c r="H35" s="597"/>
      <c r="I35" s="597"/>
      <c r="J35" s="334" t="s">
        <v>526</v>
      </c>
      <c r="K35" s="334"/>
      <c r="L35" s="597"/>
      <c r="M35" s="597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F1">
      <selection activeCell="K19" sqref="K19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601" t="s">
        <v>527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41"/>
      <c r="N1" s="341"/>
      <c r="O1" s="341"/>
      <c r="P1" s="341"/>
      <c r="Q1" s="341"/>
      <c r="R1" s="341"/>
    </row>
    <row r="2" spans="1:18" ht="16.5" customHeight="1">
      <c r="A2" s="602" t="s">
        <v>388</v>
      </c>
      <c r="B2" s="602"/>
      <c r="C2" s="342"/>
      <c r="D2" s="342"/>
      <c r="E2" s="596" t="str">
        <f>'справка _1_БАЛАНС'!E3</f>
        <v>"Ефектен унд Финанц-Имоти" АДСИЦ</v>
      </c>
      <c r="F2" s="596"/>
      <c r="G2" s="596"/>
      <c r="H2" s="342"/>
      <c r="I2" s="343"/>
      <c r="J2" s="343"/>
      <c r="K2" s="343"/>
      <c r="L2" s="343"/>
      <c r="M2" s="603" t="s">
        <v>2</v>
      </c>
      <c r="N2" s="603"/>
      <c r="O2" s="603"/>
      <c r="P2" s="604">
        <f>'справка _1_БАЛАНС'!H3</f>
        <v>175287647</v>
      </c>
      <c r="Q2" s="604"/>
      <c r="R2" s="139"/>
    </row>
    <row r="3" spans="1:18" ht="15">
      <c r="A3" s="602" t="str">
        <f>'справка _1_БАЛАНС'!A5</f>
        <v>Отчетен период:31.12.2007</v>
      </c>
      <c r="B3" s="602"/>
      <c r="C3" s="344"/>
      <c r="D3" s="344"/>
      <c r="E3" s="596" t="str">
        <f>'справка _1_БАЛАНС'!E5</f>
        <v>бул. "Цар Освободител" 8а</v>
      </c>
      <c r="F3" s="596"/>
      <c r="G3" s="596"/>
      <c r="H3" s="345"/>
      <c r="I3" s="345"/>
      <c r="J3" s="345"/>
      <c r="K3" s="345"/>
      <c r="L3" s="345"/>
      <c r="M3" s="605" t="s">
        <v>4</v>
      </c>
      <c r="N3" s="605"/>
      <c r="O3" s="346"/>
      <c r="P3" s="606" t="str">
        <f>'справка _1_БАЛАНС'!H4</f>
        <v> </v>
      </c>
      <c r="Q3" s="606"/>
      <c r="R3" s="141"/>
    </row>
    <row r="4" spans="1:18" ht="12">
      <c r="A4" s="347" t="s">
        <v>528</v>
      </c>
      <c r="B4" s="348"/>
      <c r="C4" s="348"/>
      <c r="D4" s="345"/>
      <c r="E4" s="607"/>
      <c r="F4" s="607"/>
      <c r="G4" s="607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529</v>
      </c>
    </row>
    <row r="5" spans="1:18" s="352" customFormat="1" ht="30.75" customHeight="1">
      <c r="A5" s="608" t="s">
        <v>468</v>
      </c>
      <c r="B5" s="608"/>
      <c r="C5" s="609" t="s">
        <v>9</v>
      </c>
      <c r="D5" s="608" t="s">
        <v>530</v>
      </c>
      <c r="E5" s="608"/>
      <c r="F5" s="608"/>
      <c r="G5" s="608"/>
      <c r="H5" s="608" t="s">
        <v>531</v>
      </c>
      <c r="I5" s="608"/>
      <c r="J5" s="608" t="s">
        <v>532</v>
      </c>
      <c r="K5" s="608" t="s">
        <v>533</v>
      </c>
      <c r="L5" s="608"/>
      <c r="M5" s="608"/>
      <c r="N5" s="608"/>
      <c r="O5" s="608" t="s">
        <v>531</v>
      </c>
      <c r="P5" s="608"/>
      <c r="Q5" s="608" t="s">
        <v>534</v>
      </c>
      <c r="R5" s="608" t="s">
        <v>535</v>
      </c>
    </row>
    <row r="6" spans="1:18" s="352" customFormat="1" ht="60">
      <c r="A6" s="608"/>
      <c r="B6" s="608"/>
      <c r="C6" s="609"/>
      <c r="D6" s="350" t="s">
        <v>536</v>
      </c>
      <c r="E6" s="350" t="s">
        <v>537</v>
      </c>
      <c r="F6" s="350" t="s">
        <v>538</v>
      </c>
      <c r="G6" s="350" t="s">
        <v>539</v>
      </c>
      <c r="H6" s="350" t="s">
        <v>540</v>
      </c>
      <c r="I6" s="350" t="s">
        <v>541</v>
      </c>
      <c r="J6" s="608"/>
      <c r="K6" s="350" t="s">
        <v>536</v>
      </c>
      <c r="L6" s="350" t="s">
        <v>542</v>
      </c>
      <c r="M6" s="350" t="s">
        <v>543</v>
      </c>
      <c r="N6" s="350" t="s">
        <v>544</v>
      </c>
      <c r="O6" s="350" t="s">
        <v>540</v>
      </c>
      <c r="P6" s="350" t="s">
        <v>541</v>
      </c>
      <c r="Q6" s="608"/>
      <c r="R6" s="608"/>
    </row>
    <row r="7" spans="1:18" s="352" customFormat="1" ht="12">
      <c r="A7" s="610" t="s">
        <v>545</v>
      </c>
      <c r="B7" s="610"/>
      <c r="C7" s="353" t="s">
        <v>16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546</v>
      </c>
      <c r="B8" s="355" t="s">
        <v>547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548</v>
      </c>
      <c r="B9" s="358" t="s">
        <v>549</v>
      </c>
      <c r="C9" s="359" t="s">
        <v>550</v>
      </c>
      <c r="D9" s="360"/>
      <c r="E9" s="360"/>
      <c r="F9" s="360"/>
      <c r="G9" s="361">
        <f>D9+E9-F9</f>
        <v>0</v>
      </c>
      <c r="H9" s="362"/>
      <c r="I9" s="362"/>
      <c r="J9" s="361">
        <f>G9+H9-I9</f>
        <v>0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0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551</v>
      </c>
      <c r="B10" s="358" t="s">
        <v>552</v>
      </c>
      <c r="C10" s="359" t="s">
        <v>553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554</v>
      </c>
      <c r="B11" s="358" t="s">
        <v>555</v>
      </c>
      <c r="C11" s="359" t="s">
        <v>556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557</v>
      </c>
      <c r="B12" s="358" t="s">
        <v>558</v>
      </c>
      <c r="C12" s="359" t="s">
        <v>559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560</v>
      </c>
      <c r="B13" s="358" t="s">
        <v>561</v>
      </c>
      <c r="C13" s="359" t="s">
        <v>562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563</v>
      </c>
      <c r="B14" s="358" t="s">
        <v>564</v>
      </c>
      <c r="C14" s="359" t="s">
        <v>565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566</v>
      </c>
      <c r="B15" s="365" t="s">
        <v>567</v>
      </c>
      <c r="C15" s="366" t="s">
        <v>568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569</v>
      </c>
      <c r="B16" s="371" t="s">
        <v>570</v>
      </c>
      <c r="C16" s="359" t="s">
        <v>571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572</v>
      </c>
      <c r="C17" s="373" t="s">
        <v>573</v>
      </c>
      <c r="D17" s="374">
        <f>SUM(D9:D16)</f>
        <v>0</v>
      </c>
      <c r="E17" s="374">
        <f>SUM(E9:E16)</f>
        <v>0</v>
      </c>
      <c r="F17" s="374">
        <f>SUM(F9:F16)</f>
        <v>0</v>
      </c>
      <c r="G17" s="361">
        <f t="shared" si="2"/>
        <v>0</v>
      </c>
      <c r="H17" s="375">
        <f>SUM(H9:H16)</f>
        <v>0</v>
      </c>
      <c r="I17" s="375">
        <f>SUM(I9:I16)</f>
        <v>0</v>
      </c>
      <c r="J17" s="361">
        <f t="shared" si="3"/>
        <v>0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0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574</v>
      </c>
      <c r="B18" s="377" t="s">
        <v>575</v>
      </c>
      <c r="C18" s="373" t="s">
        <v>576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577</v>
      </c>
      <c r="B19" s="377" t="s">
        <v>578</v>
      </c>
      <c r="C19" s="373" t="s">
        <v>579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580</v>
      </c>
      <c r="B20" s="355" t="s">
        <v>581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548</v>
      </c>
      <c r="B21" s="358" t="s">
        <v>582</v>
      </c>
      <c r="C21" s="359" t="s">
        <v>583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551</v>
      </c>
      <c r="B22" s="358" t="s">
        <v>584</v>
      </c>
      <c r="C22" s="359" t="s">
        <v>585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554</v>
      </c>
      <c r="B23" s="365" t="s">
        <v>586</v>
      </c>
      <c r="C23" s="359" t="s">
        <v>587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557</v>
      </c>
      <c r="B24" s="383" t="s">
        <v>570</v>
      </c>
      <c r="C24" s="359" t="s">
        <v>588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589</v>
      </c>
      <c r="C25" s="384" t="s">
        <v>590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591</v>
      </c>
      <c r="B26" s="388" t="s">
        <v>592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548</v>
      </c>
      <c r="B27" s="394" t="s">
        <v>593</v>
      </c>
      <c r="C27" s="395" t="s">
        <v>594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108</v>
      </c>
      <c r="C28" s="359" t="s">
        <v>595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110</v>
      </c>
      <c r="C29" s="359" t="s">
        <v>596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114</v>
      </c>
      <c r="C30" s="359" t="s">
        <v>597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116</v>
      </c>
      <c r="C31" s="359" t="s">
        <v>598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551</v>
      </c>
      <c r="B32" s="394" t="s">
        <v>599</v>
      </c>
      <c r="C32" s="359" t="s">
        <v>600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122</v>
      </c>
      <c r="C33" s="359" t="s">
        <v>601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602</v>
      </c>
      <c r="C34" s="359" t="s">
        <v>603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604</v>
      </c>
      <c r="C35" s="359" t="s">
        <v>605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606</v>
      </c>
      <c r="C36" s="359" t="s">
        <v>607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554</v>
      </c>
      <c r="B37" s="401" t="s">
        <v>570</v>
      </c>
      <c r="C37" s="359" t="s">
        <v>608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609</v>
      </c>
      <c r="C38" s="373" t="s">
        <v>610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611</v>
      </c>
      <c r="B39" s="376" t="s">
        <v>612</v>
      </c>
      <c r="C39" s="373" t="s">
        <v>613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614</v>
      </c>
      <c r="C40" s="351" t="s">
        <v>615</v>
      </c>
      <c r="D40" s="403">
        <f>D17+D18+D19+D25+D38+D39</f>
        <v>0</v>
      </c>
      <c r="E40" s="403">
        <f>E17+E18+E19+E25+E38+E39</f>
        <v>0</v>
      </c>
      <c r="F40" s="403">
        <f aca="true" t="shared" si="13" ref="F40:R40">F17+F18+F19+F25+F38+F39</f>
        <v>0</v>
      </c>
      <c r="G40" s="403">
        <f t="shared" si="13"/>
        <v>0</v>
      </c>
      <c r="H40" s="403">
        <f t="shared" si="13"/>
        <v>0</v>
      </c>
      <c r="I40" s="403">
        <f t="shared" si="13"/>
        <v>0</v>
      </c>
      <c r="J40" s="403">
        <f t="shared" si="13"/>
        <v>0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0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616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617</v>
      </c>
      <c r="C44" s="408"/>
      <c r="D44" s="409"/>
      <c r="E44" s="409"/>
      <c r="F44" s="409"/>
      <c r="G44" s="347"/>
      <c r="H44" s="601" t="s">
        <v>618</v>
      </c>
      <c r="I44" s="601"/>
      <c r="J44" s="601"/>
      <c r="K44" s="611"/>
      <c r="L44" s="611"/>
      <c r="M44" s="611"/>
      <c r="N44" s="611"/>
      <c r="O44" s="612" t="s">
        <v>275</v>
      </c>
      <c r="P44" s="612"/>
      <c r="Q44" s="612"/>
      <c r="R44" s="612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  <mergeCell ref="E4:G4"/>
    <mergeCell ref="A5:B6"/>
    <mergeCell ref="C5:C6"/>
    <mergeCell ref="D5:G5"/>
    <mergeCell ref="P2:Q2"/>
    <mergeCell ref="A3:B3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1">
      <selection activeCell="C95" sqref="C95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613" t="s">
        <v>619</v>
      </c>
      <c r="B1" s="613"/>
      <c r="C1" s="613"/>
      <c r="D1" s="613"/>
      <c r="E1" s="613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620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614" t="str">
        <f>"Име на отчитащото се предприятие:"&amp;"           "&amp;'справка _1_БАЛАНС'!E3</f>
        <v>Име на отчитащото се предприятие:           "Ефектен унд Финанц-Имоти" АДСИЦ</v>
      </c>
      <c r="B3" s="614"/>
      <c r="C3" s="139" t="s">
        <v>2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576" t="str">
        <f>"Отчетен период:"&amp;"           "&amp;'справка _1_БАЛАНС'!E5</f>
        <v>Отчетен период:           бул. "Цар Освободител" 8а</v>
      </c>
      <c r="B4" s="576"/>
      <c r="C4" s="141" t="s">
        <v>4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621</v>
      </c>
      <c r="B5" s="423"/>
      <c r="C5" s="424"/>
      <c r="D5" s="424"/>
      <c r="E5" s="425" t="s">
        <v>622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4">
      <c r="A6" s="427" t="s">
        <v>468</v>
      </c>
      <c r="B6" s="428" t="s">
        <v>9</v>
      </c>
      <c r="C6" s="429" t="s">
        <v>623</v>
      </c>
      <c r="D6" s="577" t="s">
        <v>624</v>
      </c>
      <c r="E6" s="577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625</v>
      </c>
      <c r="E7" s="436" t="s">
        <v>626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15</v>
      </c>
      <c r="B8" s="434" t="s">
        <v>16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627</v>
      </c>
      <c r="B9" s="437" t="s">
        <v>628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629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630</v>
      </c>
      <c r="B11" s="444" t="s">
        <v>631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632</v>
      </c>
      <c r="B12" s="444" t="s">
        <v>633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634</v>
      </c>
      <c r="B13" s="444" t="s">
        <v>635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636</v>
      </c>
      <c r="B14" s="444" t="s">
        <v>637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638</v>
      </c>
      <c r="B15" s="444" t="s">
        <v>639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640</v>
      </c>
      <c r="B16" s="444" t="s">
        <v>641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642</v>
      </c>
      <c r="B17" s="444" t="s">
        <v>643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636</v>
      </c>
      <c r="B18" s="444" t="s">
        <v>644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645</v>
      </c>
      <c r="B19" s="437" t="s">
        <v>646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647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648</v>
      </c>
      <c r="B21" s="437" t="s">
        <v>649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650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651</v>
      </c>
      <c r="B24" s="444" t="s">
        <v>652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653</v>
      </c>
      <c r="B25" s="444" t="s">
        <v>654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655</v>
      </c>
      <c r="B26" s="444" t="s">
        <v>656</v>
      </c>
      <c r="C26" s="438"/>
      <c r="D26" s="438"/>
      <c r="E26" s="439">
        <f t="shared" si="0"/>
        <v>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657</v>
      </c>
      <c r="B27" s="444" t="s">
        <v>658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659</v>
      </c>
      <c r="B28" s="444" t="s">
        <v>660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661</v>
      </c>
      <c r="B29" s="444" t="s">
        <v>662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663</v>
      </c>
      <c r="B30" s="444" t="s">
        <v>664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665</v>
      </c>
      <c r="B31" s="444" t="s">
        <v>666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667</v>
      </c>
      <c r="B32" s="444" t="s">
        <v>668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669</v>
      </c>
      <c r="B33" s="444" t="s">
        <v>670</v>
      </c>
      <c r="C33" s="450">
        <f>SUM(C34:C37)</f>
        <v>0</v>
      </c>
      <c r="D33" s="450">
        <f>SUM(D34:D37)</f>
        <v>0</v>
      </c>
      <c r="E33" s="451">
        <f>SUM(E34:E37)</f>
        <v>0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671</v>
      </c>
      <c r="B34" s="444" t="s">
        <v>672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673</v>
      </c>
      <c r="B35" s="444" t="s">
        <v>674</v>
      </c>
      <c r="C35" s="438"/>
      <c r="D35" s="438"/>
      <c r="E35" s="439">
        <f t="shared" si="0"/>
        <v>0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675</v>
      </c>
      <c r="B36" s="444" t="s">
        <v>676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677</v>
      </c>
      <c r="B37" s="444" t="s">
        <v>678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679</v>
      </c>
      <c r="B38" s="444" t="s">
        <v>680</v>
      </c>
      <c r="C38" s="445">
        <f>SUM(C39:C42)</f>
        <v>0</v>
      </c>
      <c r="D38" s="450">
        <f>SUM(D39:D42)</f>
        <v>0</v>
      </c>
      <c r="E38" s="451">
        <f>SUM(E39:E42)</f>
        <v>0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681</v>
      </c>
      <c r="B39" s="444" t="s">
        <v>682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683</v>
      </c>
      <c r="B40" s="444" t="s">
        <v>684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685</v>
      </c>
      <c r="B41" s="444" t="s">
        <v>686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687</v>
      </c>
      <c r="B42" s="444" t="s">
        <v>688</v>
      </c>
      <c r="C42" s="438"/>
      <c r="D42" s="438"/>
      <c r="E42" s="439">
        <f t="shared" si="0"/>
        <v>0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689</v>
      </c>
      <c r="B43" s="437" t="s">
        <v>690</v>
      </c>
      <c r="C43" s="442">
        <f>C24+C28+C29+C31+C30+C32+C33+C38</f>
        <v>0</v>
      </c>
      <c r="D43" s="442">
        <f>D24+D28+D29+D31+D30+D32+D33+D38</f>
        <v>0</v>
      </c>
      <c r="E43" s="448">
        <f>E24+E28+E29+E31+E30+E32+E33+E38</f>
        <v>0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691</v>
      </c>
      <c r="B44" s="441" t="s">
        <v>692</v>
      </c>
      <c r="C44" s="452">
        <f>C43+C21+C19+C9</f>
        <v>0</v>
      </c>
      <c r="D44" s="452">
        <f>D43+D21+D19+D9</f>
        <v>0</v>
      </c>
      <c r="E44" s="448">
        <f>E43+E21+E19+E9</f>
        <v>0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693</v>
      </c>
      <c r="B47" s="454"/>
      <c r="C47" s="458"/>
      <c r="D47" s="458"/>
      <c r="E47" s="458"/>
      <c r="F47" s="431" t="s">
        <v>277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36">
      <c r="A48" s="427" t="s">
        <v>468</v>
      </c>
      <c r="B48" s="428" t="s">
        <v>9</v>
      </c>
      <c r="C48" s="459" t="s">
        <v>694</v>
      </c>
      <c r="D48" s="577" t="s">
        <v>695</v>
      </c>
      <c r="E48" s="577"/>
      <c r="F48" s="430" t="s">
        <v>696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625</v>
      </c>
      <c r="E49" s="435" t="s">
        <v>626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15</v>
      </c>
      <c r="B50" s="434" t="s">
        <v>16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697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698</v>
      </c>
      <c r="B52" s="444" t="s">
        <v>699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700</v>
      </c>
      <c r="B53" s="444" t="s">
        <v>701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702</v>
      </c>
      <c r="B54" s="444" t="s">
        <v>703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687</v>
      </c>
      <c r="B55" s="444" t="s">
        <v>704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705</v>
      </c>
      <c r="B56" s="444" t="s">
        <v>706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707</v>
      </c>
      <c r="B57" s="444" t="s">
        <v>708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709</v>
      </c>
      <c r="B58" s="444" t="s">
        <v>710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711</v>
      </c>
      <c r="B59" s="444" t="s">
        <v>712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709</v>
      </c>
      <c r="B60" s="444" t="s">
        <v>713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140</v>
      </c>
      <c r="B61" s="444" t="s">
        <v>714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143</v>
      </c>
      <c r="B62" s="444" t="s">
        <v>715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716</v>
      </c>
      <c r="B63" s="444" t="s">
        <v>717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718</v>
      </c>
      <c r="B64" s="444" t="s">
        <v>719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720</v>
      </c>
      <c r="B65" s="444" t="s">
        <v>721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722</v>
      </c>
      <c r="B66" s="437" t="s">
        <v>723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724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725</v>
      </c>
      <c r="B68" s="467" t="s">
        <v>726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727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698</v>
      </c>
      <c r="B71" s="444" t="s">
        <v>728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729</v>
      </c>
      <c r="B72" s="444" t="s">
        <v>730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731</v>
      </c>
      <c r="B73" s="444" t="s">
        <v>732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733</v>
      </c>
      <c r="B74" s="444" t="s">
        <v>734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705</v>
      </c>
      <c r="B75" s="444" t="s">
        <v>735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736</v>
      </c>
      <c r="B76" s="444" t="s">
        <v>737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738</v>
      </c>
      <c r="B77" s="444" t="s">
        <v>739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740</v>
      </c>
      <c r="B78" s="444" t="s">
        <v>741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709</v>
      </c>
      <c r="B79" s="444" t="s">
        <v>742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743</v>
      </c>
      <c r="B80" s="444" t="s">
        <v>744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745</v>
      </c>
      <c r="B81" s="444" t="s">
        <v>746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747</v>
      </c>
      <c r="B82" s="444" t="s">
        <v>748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749</v>
      </c>
      <c r="B83" s="444" t="s">
        <v>750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751</v>
      </c>
      <c r="B84" s="444" t="s">
        <v>752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753</v>
      </c>
      <c r="B85" s="444" t="s">
        <v>754</v>
      </c>
      <c r="C85" s="442">
        <f>SUM(C86:C90)+C94</f>
        <v>6</v>
      </c>
      <c r="D85" s="442">
        <f>SUM(D86:D90)+D94</f>
        <v>0</v>
      </c>
      <c r="E85" s="442">
        <f>SUM(E86:E90)+E94</f>
        <v>6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755</v>
      </c>
      <c r="B86" s="444" t="s">
        <v>756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757</v>
      </c>
      <c r="B87" s="444" t="s">
        <v>758</v>
      </c>
      <c r="C87" s="438"/>
      <c r="D87" s="438"/>
      <c r="E87" s="445">
        <f t="shared" si="1"/>
        <v>0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759</v>
      </c>
      <c r="B88" s="444" t="s">
        <v>760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761</v>
      </c>
      <c r="B89" s="444" t="s">
        <v>762</v>
      </c>
      <c r="C89" s="438">
        <v>2</v>
      </c>
      <c r="D89" s="438"/>
      <c r="E89" s="445">
        <f t="shared" si="1"/>
        <v>2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763</v>
      </c>
      <c r="B90" s="444" t="s">
        <v>764</v>
      </c>
      <c r="C90" s="452">
        <f>SUM(C91:C93)</f>
        <v>0</v>
      </c>
      <c r="D90" s="452">
        <f>SUM(D91:D93)</f>
        <v>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765</v>
      </c>
      <c r="B91" s="444" t="s">
        <v>766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673</v>
      </c>
      <c r="B92" s="444" t="s">
        <v>767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677</v>
      </c>
      <c r="B93" s="444" t="s">
        <v>768</v>
      </c>
      <c r="C93" s="438"/>
      <c r="D93" s="438"/>
      <c r="E93" s="445">
        <f t="shared" si="1"/>
        <v>0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769</v>
      </c>
      <c r="B94" s="444" t="s">
        <v>770</v>
      </c>
      <c r="C94" s="438">
        <v>4</v>
      </c>
      <c r="D94" s="438"/>
      <c r="E94" s="445">
        <f t="shared" si="1"/>
        <v>4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771</v>
      </c>
      <c r="B95" s="444" t="s">
        <v>772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773</v>
      </c>
      <c r="B96" s="467" t="s">
        <v>774</v>
      </c>
      <c r="C96" s="442">
        <f>C85+C80+C75+C71+C95</f>
        <v>6</v>
      </c>
      <c r="D96" s="442">
        <f>D85+D80+D75+D71+D95</f>
        <v>0</v>
      </c>
      <c r="E96" s="442">
        <f>E85+E80+E75+E71+E95</f>
        <v>6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775</v>
      </c>
      <c r="B97" s="441" t="s">
        <v>776</v>
      </c>
      <c r="C97" s="442">
        <f>C96+C68+C66</f>
        <v>6</v>
      </c>
      <c r="D97" s="442">
        <f>D96+D68+D66</f>
        <v>0</v>
      </c>
      <c r="E97" s="442">
        <f>E96+E68+E66</f>
        <v>6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777</v>
      </c>
      <c r="B99" s="471"/>
      <c r="C99" s="469"/>
      <c r="D99" s="469"/>
      <c r="E99" s="469"/>
      <c r="F99" s="472" t="s">
        <v>529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468</v>
      </c>
      <c r="B100" s="441" t="s">
        <v>469</v>
      </c>
      <c r="C100" s="430" t="s">
        <v>778</v>
      </c>
      <c r="D100" s="430" t="s">
        <v>779</v>
      </c>
      <c r="E100" s="430" t="s">
        <v>780</v>
      </c>
      <c r="F100" s="430" t="s">
        <v>781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15</v>
      </c>
      <c r="B101" s="441" t="s">
        <v>16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782</v>
      </c>
      <c r="B102" s="444" t="s">
        <v>783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784</v>
      </c>
      <c r="B103" s="444" t="s">
        <v>785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786</v>
      </c>
      <c r="B104" s="444" t="s">
        <v>787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788</v>
      </c>
      <c r="B105" s="441" t="s">
        <v>789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790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579" t="s">
        <v>791</v>
      </c>
      <c r="B107" s="579"/>
      <c r="C107" s="579"/>
      <c r="D107" s="579"/>
      <c r="E107" s="579"/>
      <c r="F107" s="579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>
      <c r="A109" s="578" t="s">
        <v>872</v>
      </c>
      <c r="B109" s="578"/>
      <c r="C109" s="578" t="s">
        <v>274</v>
      </c>
      <c r="D109" s="578"/>
      <c r="E109" s="578"/>
      <c r="F109" s="578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578" t="s">
        <v>275</v>
      </c>
      <c r="D111" s="578"/>
      <c r="E111" s="578"/>
      <c r="F111" s="578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793</v>
      </c>
      <c r="F2" s="488"/>
      <c r="G2" s="488"/>
      <c r="H2" s="486"/>
      <c r="I2" s="486"/>
    </row>
    <row r="3" spans="1:9" ht="12">
      <c r="A3" s="486"/>
      <c r="B3" s="487"/>
      <c r="C3" s="580" t="s">
        <v>794</v>
      </c>
      <c r="D3" s="580"/>
      <c r="E3" s="580"/>
      <c r="F3" s="580"/>
      <c r="G3" s="580"/>
      <c r="H3" s="486"/>
      <c r="I3" s="486"/>
    </row>
    <row r="4" spans="1:9" ht="15" customHeight="1">
      <c r="A4" s="490" t="s">
        <v>388</v>
      </c>
      <c r="B4" s="491"/>
      <c r="C4" s="596" t="str">
        <f>'справка _1_БАЛАНС'!E3</f>
        <v>"Ефектен унд Финанц-Имоти" АДСИЦ</v>
      </c>
      <c r="D4" s="596"/>
      <c r="E4" s="596"/>
      <c r="F4" s="491"/>
      <c r="G4" s="492" t="s">
        <v>2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период:31.12.2007</v>
      </c>
      <c r="B5" s="495"/>
      <c r="C5" s="596" t="str">
        <f>'справка _1_БАЛАНС'!E5</f>
        <v>бул. "Цар Освободител" 8а</v>
      </c>
      <c r="D5" s="596"/>
      <c r="E5" s="596"/>
      <c r="F5" s="495"/>
      <c r="G5" s="141" t="s">
        <v>4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795</v>
      </c>
    </row>
    <row r="7" spans="1:9" s="502" customFormat="1" ht="12">
      <c r="A7" s="499" t="s">
        <v>468</v>
      </c>
      <c r="B7" s="500"/>
      <c r="C7" s="581" t="s">
        <v>796</v>
      </c>
      <c r="D7" s="581"/>
      <c r="E7" s="581"/>
      <c r="F7" s="581" t="s">
        <v>797</v>
      </c>
      <c r="G7" s="581"/>
      <c r="H7" s="581"/>
      <c r="I7" s="581"/>
    </row>
    <row r="8" spans="1:9" s="502" customFormat="1" ht="21.75" customHeight="1">
      <c r="A8" s="499"/>
      <c r="B8" s="503" t="s">
        <v>9</v>
      </c>
      <c r="C8" s="504" t="s">
        <v>798</v>
      </c>
      <c r="D8" s="504" t="s">
        <v>799</v>
      </c>
      <c r="E8" s="504" t="s">
        <v>800</v>
      </c>
      <c r="F8" s="505" t="s">
        <v>801</v>
      </c>
      <c r="G8" s="582" t="s">
        <v>802</v>
      </c>
      <c r="H8" s="582"/>
      <c r="I8" s="506" t="s">
        <v>803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540</v>
      </c>
      <c r="H9" s="501" t="s">
        <v>541</v>
      </c>
      <c r="I9" s="506"/>
    </row>
    <row r="10" spans="1:9" s="512" customFormat="1" ht="12">
      <c r="A10" s="509" t="s">
        <v>15</v>
      </c>
      <c r="B10" s="510" t="s">
        <v>16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804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805</v>
      </c>
      <c r="B12" s="516" t="s">
        <v>806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807</v>
      </c>
      <c r="B13" s="516" t="s">
        <v>808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604</v>
      </c>
      <c r="B14" s="516" t="s">
        <v>809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810</v>
      </c>
      <c r="B15" s="516" t="s">
        <v>811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79</v>
      </c>
      <c r="B16" s="516" t="s">
        <v>812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572</v>
      </c>
      <c r="B17" s="522" t="s">
        <v>813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814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805</v>
      </c>
      <c r="B19" s="516" t="s">
        <v>815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816</v>
      </c>
      <c r="B20" s="516" t="s">
        <v>817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818</v>
      </c>
      <c r="B21" s="516" t="s">
        <v>819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820</v>
      </c>
      <c r="B22" s="516" t="s">
        <v>821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822</v>
      </c>
      <c r="B23" s="516" t="s">
        <v>823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824</v>
      </c>
      <c r="B24" s="516" t="s">
        <v>825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826</v>
      </c>
      <c r="B25" s="527" t="s">
        <v>827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828</v>
      </c>
      <c r="B26" s="522" t="s">
        <v>829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>
      <c r="A28" s="583" t="s">
        <v>830</v>
      </c>
      <c r="B28" s="583"/>
      <c r="C28" s="583"/>
      <c r="D28" s="583"/>
      <c r="E28" s="583"/>
      <c r="F28" s="583"/>
      <c r="G28" s="583"/>
      <c r="H28" s="583"/>
      <c r="I28" s="583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792</v>
      </c>
      <c r="B30" s="584"/>
      <c r="C30" s="584"/>
      <c r="D30" s="533" t="s">
        <v>831</v>
      </c>
      <c r="E30" s="585"/>
      <c r="F30" s="585"/>
      <c r="G30" s="585"/>
      <c r="H30" s="534" t="s">
        <v>275</v>
      </c>
      <c r="I30" s="585"/>
      <c r="J30" s="585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86" t="s">
        <v>832</v>
      </c>
      <c r="B2" s="586"/>
      <c r="C2" s="586"/>
      <c r="D2" s="586"/>
      <c r="E2" s="586"/>
      <c r="F2" s="586"/>
    </row>
    <row r="3" spans="1:6" ht="12.75" customHeight="1">
      <c r="A3" s="586" t="s">
        <v>833</v>
      </c>
      <c r="B3" s="586"/>
      <c r="C3" s="586"/>
      <c r="D3" s="586"/>
      <c r="E3" s="586"/>
      <c r="F3" s="586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388</v>
      </c>
      <c r="B5" s="596" t="str">
        <f>'справка _1_БАЛАНС'!E3</f>
        <v>"Ефектен унд Финанц-Имоти" АДСИЦ</v>
      </c>
      <c r="C5" s="596"/>
      <c r="D5" s="544"/>
      <c r="E5" s="139" t="s">
        <v>2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период:31.12.2007</v>
      </c>
      <c r="B6" s="596" t="str">
        <f>'справка _1_БАЛАНС'!E5</f>
        <v>бул. "Цар Освободител" 8а</v>
      </c>
      <c r="C6" s="596"/>
      <c r="D6" s="547"/>
      <c r="E6" s="141" t="s">
        <v>4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607"/>
      <c r="C7" s="607"/>
      <c r="D7" s="550"/>
      <c r="E7" s="550"/>
      <c r="F7" s="551" t="s">
        <v>277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834</v>
      </c>
      <c r="B8" s="553" t="s">
        <v>9</v>
      </c>
      <c r="C8" s="554" t="s">
        <v>835</v>
      </c>
      <c r="D8" s="554" t="s">
        <v>836</v>
      </c>
      <c r="E8" s="554" t="s">
        <v>837</v>
      </c>
      <c r="F8" s="554" t="s">
        <v>838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15</v>
      </c>
      <c r="B9" s="553" t="s">
        <v>16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839</v>
      </c>
      <c r="B10" s="558"/>
      <c r="C10" s="559"/>
      <c r="D10" s="559"/>
      <c r="E10" s="559"/>
      <c r="F10" s="559"/>
    </row>
    <row r="11" spans="1:6" ht="18" customHeight="1">
      <c r="A11" s="560" t="s">
        <v>840</v>
      </c>
      <c r="B11" s="561"/>
      <c r="C11" s="559"/>
      <c r="D11" s="559"/>
      <c r="E11" s="559"/>
      <c r="F11" s="559"/>
    </row>
    <row r="12" spans="1:6" ht="14.25" customHeight="1">
      <c r="A12" s="560" t="s">
        <v>841</v>
      </c>
      <c r="B12" s="561"/>
      <c r="C12" s="562"/>
      <c r="D12" s="562"/>
      <c r="E12" s="562"/>
      <c r="F12" s="563">
        <f>C12-E12</f>
        <v>0</v>
      </c>
    </row>
    <row r="13" spans="1:6" ht="12.75">
      <c r="A13" s="560"/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554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557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572</v>
      </c>
      <c r="B27" s="565" t="s">
        <v>842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843</v>
      </c>
      <c r="B28" s="568"/>
      <c r="C28" s="559"/>
      <c r="D28" s="559"/>
      <c r="E28" s="559"/>
      <c r="F28" s="566"/>
    </row>
    <row r="29" spans="1:6" ht="12.75">
      <c r="A29" s="560" t="s">
        <v>548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551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554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557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828</v>
      </c>
      <c r="B44" s="565" t="s">
        <v>844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845</v>
      </c>
      <c r="B45" s="568"/>
      <c r="C45" s="559"/>
      <c r="D45" s="559"/>
      <c r="E45" s="559"/>
      <c r="F45" s="566"/>
    </row>
    <row r="46" spans="1:6" ht="12.75">
      <c r="A46" s="560" t="s">
        <v>548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551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554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557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846</v>
      </c>
      <c r="B61" s="565" t="s">
        <v>847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848</v>
      </c>
      <c r="B62" s="568"/>
      <c r="C62" s="559"/>
      <c r="D62" s="559"/>
      <c r="E62" s="559"/>
      <c r="F62" s="566"/>
    </row>
    <row r="63" spans="1:6" ht="12.75">
      <c r="A63" s="560" t="s">
        <v>548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551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554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557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589</v>
      </c>
      <c r="B78" s="565" t="s">
        <v>849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850</v>
      </c>
      <c r="B79" s="565" t="s">
        <v>851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852</v>
      </c>
      <c r="B80" s="565"/>
      <c r="C80" s="559"/>
      <c r="D80" s="559"/>
      <c r="E80" s="559"/>
      <c r="F80" s="566"/>
    </row>
    <row r="81" spans="1:6" ht="14.25" customHeight="1">
      <c r="A81" s="560" t="s">
        <v>840</v>
      </c>
      <c r="B81" s="568"/>
      <c r="C81" s="559"/>
      <c r="D81" s="559"/>
      <c r="E81" s="559"/>
      <c r="F81" s="566"/>
    </row>
    <row r="82" spans="1:6" ht="12.75">
      <c r="A82" s="560" t="s">
        <v>853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854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554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557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572</v>
      </c>
      <c r="B97" s="565" t="s">
        <v>855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843</v>
      </c>
      <c r="B98" s="568"/>
      <c r="C98" s="559"/>
      <c r="D98" s="559"/>
      <c r="E98" s="559"/>
      <c r="F98" s="566"/>
    </row>
    <row r="99" spans="1:6" ht="12.75">
      <c r="A99" s="560" t="s">
        <v>548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551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554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557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828</v>
      </c>
      <c r="B114" s="565" t="s">
        <v>856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845</v>
      </c>
      <c r="B115" s="568"/>
      <c r="C115" s="559"/>
      <c r="D115" s="559"/>
      <c r="E115" s="559"/>
      <c r="F115" s="566"/>
    </row>
    <row r="116" spans="1:6" ht="12.75">
      <c r="A116" s="560" t="s">
        <v>548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551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554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557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846</v>
      </c>
      <c r="B131" s="565" t="s">
        <v>857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848</v>
      </c>
      <c r="B132" s="568"/>
      <c r="C132" s="559"/>
      <c r="D132" s="559"/>
      <c r="E132" s="559"/>
      <c r="F132" s="566"/>
    </row>
    <row r="133" spans="1:6" ht="12.75">
      <c r="A133" s="560" t="s">
        <v>548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551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554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557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589</v>
      </c>
      <c r="B148" s="565" t="s">
        <v>858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859</v>
      </c>
      <c r="B149" s="565" t="s">
        <v>860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587" t="s">
        <v>861</v>
      </c>
      <c r="D150" s="587"/>
      <c r="E150" s="587"/>
      <c r="F150" s="587"/>
    </row>
    <row r="151" spans="1:6" ht="12.75">
      <c r="A151" s="572" t="s">
        <v>862</v>
      </c>
      <c r="B151" s="573"/>
      <c r="C151" s="587" t="s">
        <v>863</v>
      </c>
      <c r="D151" s="587"/>
      <c r="E151" s="587"/>
      <c r="F151" s="587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87" t="s">
        <v>864</v>
      </c>
      <c r="D153" s="587"/>
      <c r="E153" s="587"/>
      <c r="F153" s="587"/>
    </row>
    <row r="154" spans="3:5" ht="12.75">
      <c r="C154" s="574"/>
      <c r="E154" s="574"/>
    </row>
  </sheetData>
  <mergeCells count="8">
    <mergeCell ref="B7:C7"/>
    <mergeCell ref="C150:F150"/>
    <mergeCell ref="C151:F151"/>
    <mergeCell ref="C153:F153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Stanislava Balabanov</cp:lastModifiedBy>
  <dcterms:created xsi:type="dcterms:W3CDTF">2008-03-31T10:18:36Z</dcterms:created>
  <dcterms:modified xsi:type="dcterms:W3CDTF">2008-03-31T10:18:37Z</dcterms:modified>
  <cp:category/>
  <cp:version/>
  <cp:contentType/>
  <cp:contentStatus/>
</cp:coreProperties>
</file>