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<sst xmlns="http://schemas.openxmlformats.org/spreadsheetml/2006/main" count="4288" uniqueCount="999">
  <si>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</si>
  <si>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</si>
  <si>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</si>
  <si>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</si>
  <si>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</si>
  <si>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</si>
  <si>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</si>
  <si>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</si>
  <si>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</si>
  <si>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</si>
  <si>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</si>
  <si>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</si>
  <si>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</si>
  <si>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</si>
  <si>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</si>
  <si>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</si>
  <si>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</si>
  <si>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</si>
  <si>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</si>
  <si>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</si>
  <si>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</si>
  <si>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</si>
  <si>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</si>
  <si>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</si>
  <si>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</si>
  <si>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</si>
  <si>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</si>
  <si>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</si>
  <si>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</si>
  <si>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</si>
  <si>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</si>
  <si>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</si>
  <si>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</si>
  <si>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</si>
  <si>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</si>
  <si>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</si>
  <si>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</si>
  <si>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</si>
  <si>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</si>
  <si>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</si>
  <si>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</si>
  <si>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</si>
  <si>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</si>
  <si>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</si>
  <si>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</si>
  <si>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</si>
  <si>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</si>
  <si>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</si>
  <si>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</si>
  <si>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</si>
  <si>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</si>
  <si>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</si>
  <si>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</si>
  <si>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</si>
  <si>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</si>
  <si>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</si>
  <si>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</si>
  <si>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</si>
  <si>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</si>
  <si>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</si>
  <si>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</si>
  <si>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</si>
  <si>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</si>
  <si>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</si>
  <si>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</si>
  <si>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</si>
  <si>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</si>
  <si>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</si>
  <si>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</si>
  <si>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</si>
  <si>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</si>
  <si>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</si>
  <si>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</si>
  <si>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</si>
  <si>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</si>
  <si>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</si>
  <si>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</si>
  <si>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</si>
  <si>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</si>
  <si>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</si>
  <si>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</si>
  <si>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</si>
  <si>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</si>
  <si>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</si>
  <si>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</si>
  <si>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</si>
  <si>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</si>
  <si>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</si>
  <si>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</si>
  <si>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</si>
  <si>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</si>
  <si>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</si>
  <si>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</si>
  <si>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</si>
  <si>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</si>
  <si>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</si>
  <si>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</si>
  <si>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</si>
  <si>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</si>
  <si>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</si>
  <si>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</si>
  <si>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</si>
  <si>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</si>
  <si>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</si>
  <si>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</si>
  <si>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</si>
  <si>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</si>
  <si>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</si>
  <si>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</si>
  <si>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</si>
  <si>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</si>
  <si>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</si>
  <si>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</si>
  <si>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</si>
  <si>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</si>
  <si>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</si>
  <si>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</si>
  <si>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</si>
  <si>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</si>
  <si>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</si>
  <si>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</si>
  <si>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</si>
  <si>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</si>
  <si>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</si>
  <si>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</si>
  <si>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</si>
  <si>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</si>
  <si>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</si>
  <si>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</si>
  <si>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</si>
  <si>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</si>
  <si>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</si>
  <si>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</si>
  <si>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</si>
  <si>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</si>
  <si>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</si>
  <si>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</si>
  <si>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</si>
  <si>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</si>
  <si>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</si>
  <si>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</si>
  <si>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</si>
  <si>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</si>
  <si>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</si>
  <si>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</si>
  <si>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</si>
  <si>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</si>
  <si>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</si>
  <si>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</si>
  <si>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</si>
  <si>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</si>
  <si>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</si>
  <si>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</si>
  <si>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</si>
  <si>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</si>
  <si>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</si>
  <si>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</si>
  <si>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</si>
  <si>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</si>
  <si>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</si>
  <si>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</si>
  <si>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</si>
  <si>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</si>
  <si>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</si>
  <si>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</si>
  <si>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</si>
  <si>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</si>
  <si>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</si>
  <si>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</si>
  <si>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</si>
  <si>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</si>
  <si>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</si>
  <si>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</si>
  <si>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</si>
  <si>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</si>
  <si>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</si>
  <si>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</si>
  <si>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</si>
  <si>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</si>
  <si>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</si>
  <si>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</si>
  <si>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</si>
  <si>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</si>
  <si>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</si>
  <si>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</si>
  <si>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</si>
  <si>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</si>
  <si>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</si>
  <si>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</si>
  <si>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</si>
  <si>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</si>
  <si>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</si>
  <si>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</si>
  <si>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</si>
  <si>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</si>
  <si>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</si>
  <si>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</si>
  <si>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</si>
  <si>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</si>
  <si>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</si>
  <si>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</si>
  <si>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</si>
  <si>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</si>
  <si>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</si>
  <si>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</si>
  <si>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</si>
  <si>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</si>
  <si>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</si>
  <si>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</si>
  <si>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</si>
  <si>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</si>
  <si>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</si>
  <si>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</si>
  <si>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</si>
  <si>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</si>
  <si>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</si>
  <si>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</si>
  <si>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</si>
  <si>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</si>
  <si>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</si>
  <si>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</si>
  <si>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</si>
  <si>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</si>
  <si>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</si>
  <si>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</si>
  <si>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</si>
  <si>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</si>
  <si>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</si>
  <si>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</si>
  <si>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</si>
  <si>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</si>
  <si>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</si>
  <si>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</si>
  <si>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</si>
  <si>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</si>
  <si>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</si>
  <si>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</si>
  <si>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</si>
  <si>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</si>
  <si>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</si>
  <si>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</si>
  <si>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</si>
  <si>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</si>
  <si>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</si>
  <si>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</si>
  <si>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</si>
  <si>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</si>
  <si>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</si>
  <si>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</si>
  <si>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</si>
  <si>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</si>
  <si>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</si>
  <si>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</si>
  <si>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</si>
  <si>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</si>
  <si>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</si>
  <si>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</si>
  <si>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</si>
  <si>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</si>
  <si>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</si>
  <si>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</si>
  <si>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</si>
  <si>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</si>
  <si>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</si>
  <si>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</si>
  <si>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</si>
  <si>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</si>
  <si>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</si>
  <si>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</si>
  <si>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</si>
  <si>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</si>
  <si>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</si>
  <si>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</si>
  <si>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</si>
  <si>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</si>
  <si>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</si>
  <si>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</si>
  <si>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</si>
  <si>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</si>
  <si>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</si>
  <si>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</si>
  <si>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</si>
  <si>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</si>
  <si>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</si>
  <si>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</si>
  <si>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</si>
  <si>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</si>
  <si>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</si>
  <si>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</si>
  <si>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</si>
  <si>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</si>
  <si>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</si>
  <si>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</si>
  <si>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</si>
  <si>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</si>
  <si>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</si>
  <si>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</si>
  <si>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</si>
  <si>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</si>
  <si>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</si>
  <si>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</si>
  <si>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</si>
  <si>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</si>
  <si>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</si>
  <si>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</si>
  <si>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</si>
  <si>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</si>
  <si>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</si>
  <si>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</si>
  <si>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</si>
  <si>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</si>
  <si>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</si>
  <si>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</si>
  <si>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</si>
  <si>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</si>
  <si>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</si>
  <si>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</si>
  <si>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</si>
  <si>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</si>
  <si>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</si>
  <si>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</si>
  <si>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</si>
  <si>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</si>
  <si>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</si>
  <si>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</si>
  <si>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</si>
  <si>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</si>
  <si>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</si>
  <si>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</si>
  <si>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</si>
  <si>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</si>
  <si>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</si>
  <si>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</si>
  <si>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</si>
  <si>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</si>
  <si>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</si>
  <si>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</si>
  <si>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</si>
  <si>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</si>
  <si>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</si>
  <si>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</si>
  <si>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</si>
  <si>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</si>
  <si>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</si>
  <si>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</si>
  <si>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</si>
  <si>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</si>
  <si>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</si>
  <si>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</si>
  <si>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</si>
  <si>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</si>
  <si>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</si>
  <si>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</si>
  <si>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</si>
  <si>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</si>
  <si>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</si>
  <si>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</si>
  <si>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</si>
  <si>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</si>
  <si>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</si>
  <si>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</si>
  <si>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</si>
  <si>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</si>
  <si>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</si>
  <si>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</si>
  <si>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</si>
  <si>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</si>
  <si>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</si>
  <si>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</si>
  <si>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</si>
  <si>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</si>
  <si>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</si>
  <si>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</si>
  <si>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</si>
  <si>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</si>
  <si>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</si>
  <si>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</si>
  <si>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</si>
  <si>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</si>
  <si>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</si>
  <si>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</si>
  <si>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</si>
  <si>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</si>
  <si>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</si>
  <si>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</si>
  <si>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</si>
  <si>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</si>
  <si>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</si>
  <si>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</si>
  <si>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</si>
  <si>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</si>
  <si>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</si>
  <si>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</si>
  <si>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</si>
  <si>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</si>
  <si>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</si>
  <si>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</si>
  <si>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</si>
  <si>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</si>
  <si>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</si>
  <si>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</si>
  <si>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</si>
  <si>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</si>
  <si>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</si>
  <si>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</si>
  <si>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</si>
  <si>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</si>
  <si>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</si>
  <si>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</si>
  <si>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</si>
  <si>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</si>
  <si>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</si>
  <si>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</si>
  <si>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</si>
  <si>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</si>
  <si>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</si>
  <si>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</si>
  <si>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</si>
  <si>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</si>
  <si>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</si>
  <si>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</si>
  <si>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</si>
  <si>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</si>
  <si>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</si>
  <si>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</si>
  <si>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</si>
  <si>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</si>
  <si>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</si>
  <si>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</si>
  <si>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</si>
  <si>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</si>
  <si>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</si>
  <si>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</si>
  <si>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</si>
  <si>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</si>
  <si>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</si>
  <si>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</si>
  <si>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</si>
  <si>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</si>
  <si>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</si>
  <si>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</si>
  <si>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</si>
  <si>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</si>
  <si>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</si>
  <si>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</si>
  <si>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</si>
  <si>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</si>
  <si>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</si>
  <si>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</si>
  <si>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</si>
  <si>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</si>
  <si>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</si>
  <si>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</si>
  <si>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</si>
  <si>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</si>
  <si>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</si>
  <si>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</si>
  <si>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</si>
  <si>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</si>
  <si>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</si>
  <si>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</si>
  <si>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</si>
  <si>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</si>
  <si>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</si>
  <si>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</si>
  <si>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</si>
  <si>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</si>
  <si>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</si>
  <si>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</si>
  <si>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</si>
  <si>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</si>
  <si>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</si>
  <si>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</si>
  <si>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</si>
  <si>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</si>
  <si>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</si>
  <si>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</si>
  <si>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</si>
  <si>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</si>
  <si>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</si>
  <si>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</si>
  <si>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</si>
  <si>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</si>
  <si>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</si>
  <si>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</si>
  <si>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</si>
  <si>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</si>
  <si>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</si>
  <si>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</si>
  <si>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</si>
  <si>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</si>
  <si>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</si>
  <si>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</si>
  <si>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</si>
  <si>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</si>
  <si>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</si>
  <si>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</si>
  <si>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</si>
  <si>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</si>
  <si>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</si>
  <si>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</si>
  <si>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</si>
  <si>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</si>
  <si>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</si>
  <si>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</si>
  <si>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</si>
  <si>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</si>
  <si>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</si>
  <si>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</si>
  <si>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</si>
  <si>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</si>
  <si>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</si>
  <si>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</si>
  <si>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</si>
  <si>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</si>
  <si>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</si>
  <si>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</si>
  <si>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</si>
  <si>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</si>
  <si>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</si>
  <si>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</si>
  <si>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</si>
  <si>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</si>
  <si>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</si>
  <si>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</si>
  <si>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</si>
  <si>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</si>
  <si>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</si>
  <si>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</si>
  <si>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</si>
  <si>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</si>
  <si>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</si>
  <si>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</si>
  <si>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</si>
  <si>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</si>
  <si>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</si>
  <si>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</si>
  <si>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</si>
  <si>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</si>
  <si>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</si>
  <si>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</si>
  <si>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</si>
  <si>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</si>
  <si>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</si>
  <si>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</si>
  <si>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</si>
  <si>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</si>
  <si>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</si>
  <si>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</si>
  <si>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</si>
  <si>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</si>
  <si>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</si>
  <si>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</si>
  <si>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</si>
  <si>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</si>
  <si>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</si>
  <si>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</si>
  <si>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</si>
  <si>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</si>
  <si>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</si>
  <si>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</si>
  <si>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</si>
  <si>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</si>
  <si>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</si>
  <si>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</si>
  <si>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</si>
  <si>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</si>
  <si>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</si>
  <si>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</si>
  <si>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</si>
  <si>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</si>
  <si>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</si>
  <si>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</si>
  <si>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</si>
  <si>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</si>
  <si>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</si>
  <si>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</si>
  <si>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</si>
  <si>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</si>
  <si>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</si>
  <si>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</si>
  <si>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</si>
  <si>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</si>
  <si>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</si>
  <si>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</si>
  <si>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</si>
  <si>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</si>
  <si>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</si>
  <si>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</si>
  <si>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</si>
  <si>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</si>
  <si>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</si>
  <si>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</si>
  <si>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</si>
  <si>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</si>
  <si>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</si>
  <si>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</si>
  <si>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</si>
  <si>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</si>
  <si>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</si>
  <si>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</si>
  <si>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</si>
  <si>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</si>
  <si>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</si>
  <si>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</si>
  <si>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</si>
  <si>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</si>
  <si>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</si>
  <si>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</si>
  <si>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</si>
  <si>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</si>
  <si>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</si>
  <si>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</si>
  <si>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</si>
  <si>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</si>
  <si>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</si>
  <si>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</si>
  <si>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</si>
  <si>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</si>
  <si>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</si>
  <si>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</si>
  <si>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</si>
  <si>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</si>
  <si>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</si>
  <si>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</si>
  <si>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</si>
  <si>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</si>
  <si>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</si>
  <si>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</si>
  <si>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</si>
  <si>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</si>
  <si>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</si>
  <si>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</si>
  <si>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</si>
  <si>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</si>
  <si>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</si>
  <si>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</si>
  <si>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</si>
  <si>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</si>
  <si>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</si>
  <si>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</si>
  <si>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</si>
  <si>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</si>
  <si>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</si>
  <si>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</si>
  <si>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</si>
  <si>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</si>
  <si>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</si>
  <si>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</si>
  <si>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</si>
  <si>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</si>
  <si>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</si>
  <si>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</si>
  <si>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</si>
  <si>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</si>
  <si>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</si>
  <si>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</si>
  <si>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</si>
  <si>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</si>
  <si>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</si>
  <si>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</si>
  <si>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</si>
  <si>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</si>
  <si>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</si>
  <si>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</si>
  <si>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</si>
  <si>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</si>
  <si>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</si>
  <si>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</si>
  <si>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</si>
  <si>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</si>
  <si>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</si>
  <si>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</si>
  <si>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</si>
  <si>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</si>
  <si>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</si>
  <si>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</si>
  <si>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</si>
  <si>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</si>
  <si>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</si>
  <si>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</si>
  <si>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</si>
  <si>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</si>
  <si>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</si>
  <si>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</si>
  <si>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</si>
  <si>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</si>
  <si>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</si>
  <si>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</si>
  <si>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</si>
  <si>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</si>
  <si>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</si>
  <si>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</si>
  <si>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</si>
  <si>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</si>
  <si>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</si>
  <si>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</si>
  <si>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</si>
  <si>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</si>
  <si>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</si>
  <si>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</si>
  <si>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</si>
  <si>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</si>
  <si>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</si>
  <si>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</si>
  <si>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</si>
  <si>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</si>
  <si>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</si>
  <si>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</si>
  <si>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</si>
  <si>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</si>
  <si>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</si>
  <si>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</si>
  <si>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</si>
  <si>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</si>
  <si>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</si>
  <si>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</si>
  <si>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</si>
  <si>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</si>
  <si>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</si>
  <si>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</si>
  <si>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</si>
  <si>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</si>
  <si>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</si>
  <si>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</si>
  <si>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</si>
  <si>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</si>
  <si>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</si>
  <si>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</si>
  <si>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</si>
  <si>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</si>
  <si>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</si>
  <si>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</si>
  <si>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</si>
  <si>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</si>
  <si>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</si>
  <si>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</si>
  <si>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</si>
  <si>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</si>
  <si>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</si>
  <si>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</si>
  <si>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</si>
  <si>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</si>
  <si>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</si>
  <si>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</si>
  <si>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</si>
  <si>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</si>
  <si>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</si>
  <si>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</si>
  <si>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</si>
  <si>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</si>
  <si>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</si>
  <si>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</si>
  <si>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</si>
  <si>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</si>
  <si>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</si>
  <si>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</si>
  <si>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</si>
  <si>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</si>
  <si>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</si>
  <si>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</si>
  <si>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</si>
  <si>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</si>
  <si>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</si>
  <si>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</si>
  <si>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</si>
  <si>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</si>
  <si>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</si>
  <si>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</si>
  <si>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</si>
  <si>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</si>
  <si>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</si>
  <si>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</si>
  <si>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</si>
  <si>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</si>
  <si>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</si>
  <si>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</si>
  <si>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</si>
  <si>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</si>
  <si>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</si>
  <si>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</si>
  <si>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</si>
  <si>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</si>
  <si>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</si>
  <si>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</si>
  <si>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</si>
  <si>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</si>
  <si>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</si>
  <si>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</si>
  <si>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</si>
  <si>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</si>
  <si>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</si>
  <si>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</si>
  <si>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</si>
  <si>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</si>
  <si>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</si>
  <si>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</si>
  <si>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</si>
  <si>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</si>
  <si>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</si>
  <si>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</si>
  <si>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</si>
  <si>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</si>
  <si>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</si>
  <si>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</si>
  <si>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</si>
  <si>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</si>
  <si>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</si>
  <si>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</si>
  <si>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</si>
  <si>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</si>
  <si>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</si>
  <si>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</si>
  <si>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</si>
  <si>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</si>
  <si>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</si>
  <si>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</si>
  <si>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</si>
  <si>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</si>
  <si>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</si>
  <si>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</si>
  <si>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</si>
  <si>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</si>
  <si>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</si>
  <si>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</si>
  <si>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</si>
  <si>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</si>
  <si>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</si>
  <si>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</si>
  <si>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</si>
  <si>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</si>
  <si>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</si>
  <si>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</si>
  <si>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</si>
  <si>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</si>
  <si>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</si>
  <si>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</si>
  <si>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</si>
  <si>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</si>
  <si>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</si>
  <si>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</si>
  <si>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</si>
  <si>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</si>
  <si>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</si>
  <si>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</si>
  <si>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</si>
  <si>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</si>
  <si>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</si>
  <si>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</si>
  <si>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</si>
  <si>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</si>
  <si>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</si>
  <si>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</si>
  <si>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</si>
  <si>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</si>
  <si>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</si>
  <si>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</si>
  <si>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</si>
  <si>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</si>
  <si>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</si>
  <si>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</si>
  <si>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</si>
  <si>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</si>
  <si>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</si>
  <si>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</si>
  <si>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</si>
  <si>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</si>
  <si>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</si>
  <si>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</si>
  <si>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</si>
  <si>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</si>
  <si>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</si>
  <si>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</si>
  <si>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</si>
  <si>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</si>
  <si>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</si>
  <si>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</si>
  <si>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</si>
  <si>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</si>
  <si>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</si>
  <si>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</si>
  <si>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</si>
  <si>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</si>
  <si>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</si>
  <si>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</si>
  <si>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</si>
  <si>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</si>
  <si>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</si>
  <si>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</si>
  <si>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</si>
  <si>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</si>
  <si>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</si>
  <si>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</si>
  <si>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</si>
  <si>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</si>
  <si>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</si>
  <si>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</si>
  <si>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</si>
  <si>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</si>
  <si>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</si>
  <si>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</si>
  <si>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</si>
  <si>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</si>
  <si>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</si>
  <si>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</si>
  <si>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</si>
  <si>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</si>
  <si>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</si>
  <si>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</si>
  <si>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</si>
  <si>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</si>
  <si>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</si>
  <si>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</si>
  <si>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</si>
  <si>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</si>
  <si>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</si>
  <si>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</si>
  <si>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</si>
  <si>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</si>
  <si>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</si>
  <si>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</si>
  <si>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</si>
  <si>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</si>
  <si>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</si>
  <si>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</si>
  <si>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</si>
  <si>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</si>
  <si>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</si>
  <si>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</si>
  <si>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</si>
  <si>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</si>
  <si>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</si>
  <si>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</si>
  <si>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</si>
  <si>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</si>
  <si>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</si>
  <si>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</si>
  <si>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</si>
  <si>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</si>
  <si>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</si>
  <si>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</si>
  <si>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</si>
  <si>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</si>
  <si>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</si>
  <si>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</si>
  <si>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</si>
  <si>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</si>
  <si>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</si>
  <si>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</si>
  <si>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</si>
  <si>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</si>
  <si>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</si>
  <si>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</si>
  <si>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</si>
  <si>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</si>
  <si>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</si>
  <si>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</si>
  <si>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</si>
  <si>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</si>
  <si>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</si>
  <si>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</si>
  <si>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</si>
  <si>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</si>
  <si>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</si>
  <si>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</si>
  <si>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</si>
  <si>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</si>
  <si>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</si>
  <si>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</si>
  <si>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</si>
  <si>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</si>
  <si>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</si>
  <si>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</si>
  <si>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</si>
  <si>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</si>
  <si>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</si>
  <si>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</si>
  <si>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</si>
  <si>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</si>
  <si>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</si>
  <si>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</si>
  <si>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</si>
  <si>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</si>
  <si>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</si>
  <si>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</si>
  <si>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</si>
  <si>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</si>
  <si>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</si>
  <si>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"ФОРУКОМ ФОНД ИМОТИ" АДСИЦ</t>
  </si>
  <si>
    <t>126722797</t>
  </si>
  <si>
    <t>ДАНИЕЛ РУМЕНОВ ГАРГОВ</t>
  </si>
  <si>
    <t>Съвет на директорите</t>
  </si>
  <si>
    <t>гр.Хасково, ул."Добруджа" 10, вх.Б, ет.2, офис 22</t>
  </si>
  <si>
    <t>038 660 661</t>
  </si>
  <si>
    <t>contact@forucom-imoti.com</t>
  </si>
  <si>
    <t>www.forucom-imoti.com</t>
  </si>
  <si>
    <t>http://www.extri.bg ; http:// www.investor.bg/bulletin/</t>
  </si>
  <si>
    <t>"ПЕРФЕКТ М" ЕООД</t>
  </si>
  <si>
    <t>счетоводна къща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</si>
</sst>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42810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"ПЕРФЕКТ М" ЕООД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42810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1865</v>
      </c>
      <c r="D6" s="675">
        <f aca="true" t="shared" si="0" ref="D6:D15">C6-E6</f>
        <v>0</v>
      </c>
      <c r="E6" s="674">
        <f>'1-Баланс'!G95</f>
        <v>1865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1861</v>
      </c>
      <c r="D7" s="675">
        <f t="shared" si="0"/>
        <v>51</v>
      </c>
      <c r="E7" s="674">
        <f>'1-Баланс'!G18</f>
        <v>1810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-6</v>
      </c>
      <c r="D8" s="675">
        <f t="shared" si="0"/>
        <v>0</v>
      </c>
      <c r="E8" s="674">
        <f>ABS('2-Отчет за доходите'!C44)-ABS('2-Отчет за доходите'!G44)</f>
        <v>-6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168</v>
      </c>
      <c r="D9" s="675">
        <f t="shared" si="0"/>
        <v>0</v>
      </c>
      <c r="E9" s="674">
        <f>'3-Отчет за паричния поток'!C45</f>
        <v>168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133</v>
      </c>
      <c r="D10" s="675">
        <f t="shared" si="0"/>
        <v>0</v>
      </c>
      <c r="E10" s="674">
        <f>'3-Отчет за паричния поток'!C46</f>
        <v>133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1861</v>
      </c>
      <c r="D11" s="675">
        <f t="shared" si="0"/>
        <v>0</v>
      </c>
      <c r="E11" s="674">
        <f>'4-Отчет за собствения капитал'!L34</f>
        <v>1861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-0.0032240730789897904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-0.0032171581769436996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0.8064516129032258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365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35.75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33.25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33.25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0.014518002322880372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0.013404825737265416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0.0021493820526598604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0.0021447721179624663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405</v>
      </c>
    </row>
    <row r="13" spans="1:8" ht="15.7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405</v>
      </c>
    </row>
    <row r="42" spans="1:8" ht="15.7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1317</v>
      </c>
    </row>
    <row r="46" spans="1:8" ht="15.7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1317</v>
      </c>
    </row>
    <row r="49" spans="1:8" ht="15.7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</v>
      </c>
    </row>
    <row r="51" spans="1:8" ht="15.7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</v>
      </c>
    </row>
    <row r="58" spans="1:8" ht="15.7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133</v>
      </c>
    </row>
    <row r="67" spans="1:8" ht="15.7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133</v>
      </c>
    </row>
    <row r="70" spans="1:8" ht="15.7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1460</v>
      </c>
    </row>
    <row r="72" spans="1:8" ht="15.7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1865</v>
      </c>
    </row>
    <row r="73" spans="1:8" ht="15.7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.7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1810</v>
      </c>
    </row>
    <row r="75" spans="1:8" ht="15.7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.7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.7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78</v>
      </c>
    </row>
    <row r="82" spans="1:8" ht="15.7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</v>
      </c>
    </row>
    <row r="87" spans="1:8" ht="15.7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</v>
      </c>
    </row>
    <row r="88" spans="1:8" ht="15.7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</v>
      </c>
    </row>
    <row r="90" spans="1:8" ht="15.7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</v>
      </c>
    </row>
    <row r="93" spans="1:8" ht="15.7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-29</v>
      </c>
    </row>
    <row r="94" spans="1:8" ht="15.7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1861</v>
      </c>
    </row>
    <row r="95" spans="1:8" ht="15.7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</v>
      </c>
    </row>
    <row r="111" spans="1:8" ht="15.7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</v>
      </c>
    </row>
    <row r="121" spans="1:8" ht="15.7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</v>
      </c>
    </row>
    <row r="125" spans="1:8" ht="15.7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</v>
      </c>
    </row>
    <row r="128" spans="1:8" ht="15.7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</v>
      </c>
    </row>
    <row r="129" spans="1:8" ht="15.7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</v>
      </c>
    </row>
    <row r="138" spans="1:8" ht="15.7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</v>
      </c>
    </row>
    <row r="144" spans="1:8" ht="15.7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</v>
      </c>
    </row>
    <row r="148" spans="1:8" ht="15.7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</v>
      </c>
    </row>
    <row r="157" spans="1:8" ht="15.7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</v>
      </c>
    </row>
    <row r="160" spans="1:8" ht="15.7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</v>
      </c>
    </row>
    <row r="162" spans="1:8" ht="15.7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</v>
      </c>
    </row>
    <row r="171" spans="1:8" ht="15.7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</v>
      </c>
    </row>
    <row r="172" spans="1:8" ht="15.7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</v>
      </c>
    </row>
    <row r="175" spans="1:8" ht="15.7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</v>
      </c>
    </row>
    <row r="176" spans="1:8" ht="15.7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</v>
      </c>
    </row>
    <row r="177" spans="1:8" ht="15.7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</v>
      </c>
    </row>
    <row r="179" spans="1:8" ht="15.7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</v>
      </c>
    </row>
    <row r="182" spans="1:8" ht="15.7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-92</v>
      </c>
    </row>
    <row r="183" spans="1:8" ht="15.7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-35</v>
      </c>
    </row>
    <row r="192" spans="1:8" ht="15.7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-35</v>
      </c>
    </row>
    <row r="213" spans="1:8" ht="15.7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168</v>
      </c>
    </row>
    <row r="214" spans="1:8" ht="15.7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133</v>
      </c>
    </row>
    <row r="215" spans="1:8" ht="15.7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.7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.7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.7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.7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.7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.7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.7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.7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78</v>
      </c>
    </row>
    <row r="263" spans="1:8" ht="15.7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78</v>
      </c>
    </row>
    <row r="267" spans="1:8" ht="15.7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78</v>
      </c>
    </row>
    <row r="281" spans="1:8" ht="15.7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78</v>
      </c>
    </row>
    <row r="284" spans="1:8" ht="15.7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</v>
      </c>
    </row>
    <row r="351" spans="1:8" ht="15.7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</v>
      </c>
    </row>
    <row r="355" spans="1:8" ht="15.7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</v>
      </c>
    </row>
    <row r="369" spans="1:8" ht="15.7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</v>
      </c>
    </row>
    <row r="372" spans="1:8" ht="15.7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-35</v>
      </c>
    </row>
    <row r="373" spans="1:8" ht="15.7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-35</v>
      </c>
    </row>
    <row r="377" spans="1:8" ht="15.7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</v>
      </c>
    </row>
    <row r="378" spans="1:8" ht="15.7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-41</v>
      </c>
    </row>
    <row r="391" spans="1:8" ht="15.7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-41</v>
      </c>
    </row>
    <row r="394" spans="1:8" ht="15.7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1867</v>
      </c>
    </row>
    <row r="417" spans="1:8" ht="15.7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1867</v>
      </c>
    </row>
    <row r="421" spans="1:8" ht="15.7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</v>
      </c>
    </row>
    <row r="422" spans="1:8" ht="15.7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1861</v>
      </c>
    </row>
    <row r="435" spans="1:8" ht="15.7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1861</v>
      </c>
    </row>
    <row r="438" spans="1:8" ht="15.7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405</v>
      </c>
    </row>
    <row r="471" spans="1:8" ht="15.7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405</v>
      </c>
    </row>
    <row r="491" spans="1:8" ht="15.7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405</v>
      </c>
    </row>
    <row r="561" spans="1:8" ht="15.7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405</v>
      </c>
    </row>
    <row r="581" spans="1:8" ht="15.7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405</v>
      </c>
    </row>
    <row r="651" spans="1:8" ht="15.7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405</v>
      </c>
    </row>
    <row r="671" spans="1:8" ht="15.7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405</v>
      </c>
    </row>
    <row r="891" spans="1:8" ht="15.7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405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</v>
      </c>
    </row>
    <row r="928" spans="1:8" ht="15.7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</v>
      </c>
    </row>
    <row r="943" spans="1:8" ht="15.7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</v>
      </c>
    </row>
    <row r="944" spans="1:8" ht="15.7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</v>
      </c>
    </row>
    <row r="960" spans="1:8" ht="15.7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</v>
      </c>
    </row>
    <row r="975" spans="1:8" ht="15.7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</v>
      </c>
    </row>
    <row r="976" spans="1:8" ht="15.7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.7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</v>
      </c>
    </row>
    <row r="1050" spans="1:8" ht="15.7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</v>
      </c>
    </row>
    <row r="1051" spans="1:8" ht="15.7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</v>
      </c>
    </row>
    <row r="1093" spans="1:8" ht="15.7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</v>
      </c>
    </row>
    <row r="1094" spans="1:8" ht="15.7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C63" sqref="C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1810</v>
      </c>
      <c r="H13" s="196">
        <v>1810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405</v>
      </c>
      <c r="D21" s="477">
        <v>405</v>
      </c>
      <c r="E21" s="89" t="s">
        <v>58</v>
      </c>
      <c r="F21" s="93" t="s">
        <v>59</v>
      </c>
      <c r="G21" s="197">
        <v>78</v>
      </c>
      <c r="H21" s="196">
        <v>78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</v>
      </c>
      <c r="H26" s="598">
        <f>H20+H21+H22</f>
        <v>80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</v>
      </c>
      <c r="H28" s="596">
        <f>SUM(H29:H31)</f>
        <v>-31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</v>
      </c>
      <c r="H30" s="196">
        <v>-35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-29</v>
      </c>
      <c r="H34" s="598">
        <f>H28+H32+H33</f>
        <v>-23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1861</v>
      </c>
      <c r="H37" s="600">
        <f>H26+H18+H34</f>
        <v>1867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405</v>
      </c>
      <c r="D56" s="602">
        <f>D20+D21+D22+D28+D33+D46+D52+D54+D55</f>
        <v>405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</v>
      </c>
      <c r="H61" s="596">
        <f>SUM(H62:H68)</f>
        <v>3</v>
      </c>
    </row>
    <row r="62" spans="1:13" ht="15.75">
      <c r="A62" s="89" t="s">
        <v>186</v>
      </c>
      <c r="B62" s="94" t="s">
        <v>187</v>
      </c>
      <c r="C62" s="197">
        <v>1317</v>
      </c>
      <c r="D62" s="196">
        <v>1268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1317</v>
      </c>
      <c r="D65" s="598">
        <f>SUM(D59:D64)</f>
        <v>1268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9</v>
      </c>
      <c r="D69" s="196">
        <v>29</v>
      </c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</v>
      </c>
      <c r="H71" s="598">
        <f>H59+H60+H61+H69+H70</f>
        <v>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</v>
      </c>
      <c r="D76" s="598">
        <f>SUM(D68:D75)</f>
        <v>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</v>
      </c>
      <c r="H79" s="600">
        <f>H71+H73+H75+H77</f>
        <v>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133</v>
      </c>
      <c r="D89" s="196">
        <v>168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133</v>
      </c>
      <c r="D92" s="598">
        <f>SUM(D88:D91)</f>
        <v>168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1460</v>
      </c>
      <c r="D94" s="602">
        <f>D65+D76+D85+D92+D93</f>
        <v>1466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1865</v>
      </c>
      <c r="D95" s="604">
        <f>D94+D56</f>
        <v>1871</v>
      </c>
      <c r="E95" s="229" t="s">
        <v>942</v>
      </c>
      <c r="F95" s="489" t="s">
        <v>268</v>
      </c>
      <c r="G95" s="603">
        <f>G37+G40+G56+G79</f>
        <v>1865</v>
      </c>
      <c r="H95" s="604">
        <f>H37+H40+H56+H79</f>
        <v>1871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42810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"ПЕРФЕКТ М" ЕООД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ДАНИЕЛ РУМЕНОВ ГАРГОВ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15" sqref="C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</v>
      </c>
      <c r="D12" s="317">
        <v>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</v>
      </c>
      <c r="D13" s="317">
        <v>17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25</v>
      </c>
      <c r="H14" s="317">
        <v>33</v>
      </c>
    </row>
    <row r="15" spans="1:8" ht="15.75">
      <c r="A15" s="194" t="s">
        <v>287</v>
      </c>
      <c r="B15" s="190" t="s">
        <v>288</v>
      </c>
      <c r="C15" s="316">
        <v>4</v>
      </c>
      <c r="D15" s="317">
        <v>4</v>
      </c>
      <c r="E15" s="245" t="s">
        <v>79</v>
      </c>
      <c r="F15" s="240" t="s">
        <v>289</v>
      </c>
      <c r="G15" s="316"/>
      <c r="H15" s="317">
        <v>6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25</v>
      </c>
      <c r="H16" s="629">
        <f>SUM(H12:H15)</f>
        <v>39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</v>
      </c>
      <c r="D22" s="629">
        <f>SUM(D12:D18)+D19</f>
        <v>31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</v>
      </c>
      <c r="D31" s="635">
        <f>D29+D22</f>
        <v>31</v>
      </c>
      <c r="E31" s="251" t="s">
        <v>824</v>
      </c>
      <c r="F31" s="266" t="s">
        <v>331</v>
      </c>
      <c r="G31" s="253">
        <f>G16+G18+G27</f>
        <v>25</v>
      </c>
      <c r="H31" s="254">
        <f>H16+H18+H27</f>
        <v>39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</v>
      </c>
      <c r="E33" s="233" t="s">
        <v>334</v>
      </c>
      <c r="F33" s="238" t="s">
        <v>335</v>
      </c>
      <c r="G33" s="628">
        <f>IF((C31-G31)&gt;0,C31-G31,0)</f>
        <v>6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</v>
      </c>
      <c r="D36" s="637">
        <f>D31-D34+D35</f>
        <v>31</v>
      </c>
      <c r="E36" s="262" t="s">
        <v>346</v>
      </c>
      <c r="F36" s="256" t="s">
        <v>347</v>
      </c>
      <c r="G36" s="267">
        <f>G35-G34+G31</f>
        <v>25</v>
      </c>
      <c r="H36" s="268">
        <f>H35-H34+H31</f>
        <v>39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</v>
      </c>
      <c r="E37" s="261" t="s">
        <v>350</v>
      </c>
      <c r="F37" s="266" t="s">
        <v>351</v>
      </c>
      <c r="G37" s="253">
        <f>IF((C36-G36)&gt;0,C36-G36,0)</f>
        <v>6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8</v>
      </c>
      <c r="E42" s="247" t="s">
        <v>362</v>
      </c>
      <c r="F42" s="195" t="s">
        <v>363</v>
      </c>
      <c r="G42" s="241">
        <f>IF(G37&gt;0,IF(C38+G37&lt;0,0,C38+G37),IF(C37-C38&lt;0,C38-C37,0))</f>
        <v>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8</v>
      </c>
      <c r="E44" s="262" t="s">
        <v>369</v>
      </c>
      <c r="F44" s="269" t="s">
        <v>370</v>
      </c>
      <c r="G44" s="267">
        <f>IF(C42=0,IF(G42-G43&gt;0,G42-G43+C43,0),IF(C42-C43&lt;0,C43-C42+G43,0))</f>
        <v>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31</v>
      </c>
      <c r="D45" s="631">
        <f>D36+D38+D42</f>
        <v>39</v>
      </c>
      <c r="E45" s="270" t="s">
        <v>373</v>
      </c>
      <c r="F45" s="272" t="s">
        <v>374</v>
      </c>
      <c r="G45" s="630">
        <f>G42+G36</f>
        <v>31</v>
      </c>
      <c r="H45" s="631">
        <f>H42+H36</f>
        <v>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42810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"ПЕРФЕКТ М"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ДАНИЕЛ РУМЕНОВ ГАРГОВ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7" sqref="D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66</v>
      </c>
      <c r="D11" s="196">
        <v>49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-92</v>
      </c>
      <c r="D12" s="196">
        <v>-48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6">
        <v>-2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-35</v>
      </c>
      <c r="D21" s="659">
        <f>SUM(D11:D20)</f>
        <v>-8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-35</v>
      </c>
      <c r="D44" s="307">
        <f>D43+D33+D21</f>
        <v>-8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168</v>
      </c>
      <c r="D45" s="309">
        <v>176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133</v>
      </c>
      <c r="D46" s="311">
        <f>D45+D44</f>
        <v>168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42810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"ПЕРФЕКТ М"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ДАНИЕЛ РУМЕНОВ ГАРГОВ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46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6" sqref="B46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78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12</v>
      </c>
      <c r="J13" s="584">
        <f>'1-Баланс'!H30+'1-Баланс'!H33</f>
        <v>-35</v>
      </c>
      <c r="K13" s="585"/>
      <c r="L13" s="584">
        <f>SUM(C13:K13)</f>
        <v>1867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2</v>
      </c>
      <c r="E17" s="653">
        <f t="shared" si="2"/>
        <v>78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12</v>
      </c>
      <c r="J17" s="653">
        <f t="shared" si="2"/>
        <v>-35</v>
      </c>
      <c r="K17" s="653">
        <f t="shared" si="2"/>
        <v>0</v>
      </c>
      <c r="L17" s="584">
        <f t="shared" si="1"/>
        <v>1867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</v>
      </c>
      <c r="K18" s="585"/>
      <c r="L18" s="584">
        <f t="shared" si="1"/>
        <v>-6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2</v>
      </c>
      <c r="E31" s="653">
        <f t="shared" si="6"/>
        <v>78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12</v>
      </c>
      <c r="J31" s="653">
        <f t="shared" si="6"/>
        <v>-41</v>
      </c>
      <c r="K31" s="653">
        <f t="shared" si="6"/>
        <v>0</v>
      </c>
      <c r="L31" s="584">
        <f t="shared" si="1"/>
        <v>1861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2</v>
      </c>
      <c r="E34" s="587">
        <f t="shared" si="7"/>
        <v>78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12</v>
      </c>
      <c r="J34" s="587">
        <f t="shared" si="7"/>
        <v>-41</v>
      </c>
      <c r="K34" s="587">
        <f t="shared" si="7"/>
        <v>0</v>
      </c>
      <c r="L34" s="651">
        <f t="shared" si="1"/>
        <v>1861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42810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"ПЕРФЕКТ М"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ДАНИЕЛ РУМЕНОВ ГАРГОВ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42810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"ПЕРФЕКТ М" ЕООД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ДАНИЕЛ РУМЕНОВ ГАРГОВ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D20" sqref="D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405</v>
      </c>
      <c r="E20" s="328"/>
      <c r="F20" s="328"/>
      <c r="G20" s="329">
        <f t="shared" si="2"/>
        <v>405</v>
      </c>
      <c r="H20" s="328"/>
      <c r="I20" s="328"/>
      <c r="J20" s="329">
        <f t="shared" si="3"/>
        <v>405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405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405</v>
      </c>
      <c r="H42" s="349">
        <f t="shared" si="11"/>
        <v>0</v>
      </c>
      <c r="I42" s="349">
        <f t="shared" si="11"/>
        <v>0</v>
      </c>
      <c r="J42" s="349">
        <f t="shared" si="11"/>
        <v>405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405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42810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"ПЕРФЕКТ М" ЕООД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ДАНИЕЛ РУМЕНОВ ГАРГОВ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9</v>
      </c>
      <c r="D30" s="368">
        <v>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</v>
      </c>
      <c r="D45" s="438">
        <f>D26+D30+D31+D33+D32+D34+D35+D40</f>
        <v>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</v>
      </c>
      <c r="D46" s="444">
        <f>D45+D23+D21+D11</f>
        <v>10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</v>
      </c>
      <c r="D98" s="433">
        <f>D87+D82+D77+D73+D97</f>
        <v>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</v>
      </c>
      <c r="D99" s="427">
        <f>D98+D70+D68</f>
        <v>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42810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"ПЕРФЕКТ М" ЕООД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ДАНИЕЛ РУМЕНОВ ГАРГОВ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15" sqref="D1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42810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"ПЕРФЕКТ М"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ДАНИЕЛ РУМЕНОВ ГАРГОВ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2017-03-09T13:51:38Z</cp:lastPrinted>
  <dcterms:created xsi:type="dcterms:W3CDTF">2006-09-16T00:00:00Z</dcterms:created>
  <dcterms:modified xsi:type="dcterms:W3CDTF">2017-03-24T15:06:33Z</dcterms:modified>
  <cp:category/>
  <cp:version/>
  <cp:contentType/>
  <cp:contentStatus/>
</cp:coreProperties>
</file>