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<sst xmlns="http://schemas.openxmlformats.org/spreadsheetml/2006/main" count="1061" uniqueCount="873">
  <si>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</si>
  <si>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</si>
  <si>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</si>
  <si>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</si>
  <si>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</si>
  <si>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</si>
  <si>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</si>
  <si>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</si>
  <si>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</si>
  <si>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</si>
  <si>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</si>
  <si>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</si>
  <si>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</si>
  <si>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</si>
  <si>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</si>
  <si>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</si>
  <si>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</si>
  <si>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</si>
  <si>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</si>
  <si>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</si>
  <si>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</si>
  <si>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</si>
  <si>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</si>
  <si>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</si>
  <si>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</si>
  <si>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</si>
  <si>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</si>
  <si>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</si>
  <si>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</si>
  <si>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</si>
  <si>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</si>
  <si>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</si>
  <si>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</si>
  <si>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</si>
  <si>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</si>
  <si>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</si>
  <si>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</si>
  <si>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</si>
  <si>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</si>
  <si>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</si>
  <si>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</si>
  <si>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</si>
  <si>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</si>
  <si>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</si>
  <si>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</si>
  <si>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</si>
  <si>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</si>
  <si>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</si>
  <si>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</si>
  <si>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</si>
  <si>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</si>
  <si>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</si>
  <si>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</si>
  <si>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</si>
  <si>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</si>
  <si>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</si>
  <si>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</si>
  <si>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</si>
  <si>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</si>
  <si>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</si>
  <si>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</si>
  <si>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</si>
  <si>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</si>
  <si>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</si>
  <si>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</si>
  <si>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</si>
  <si>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</si>
  <si>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</si>
  <si>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</si>
  <si>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</si>
  <si>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</si>
  <si>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</si>
  <si>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</si>
  <si>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</si>
  <si>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</si>
  <si>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</si>
  <si>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</si>
  <si>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</si>
  <si>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</si>
  <si>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</si>
  <si>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</si>
  <si>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</si>
  <si>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</si>
  <si>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</si>
  <si>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</si>
  <si>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</si>
  <si>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</si>
  <si>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</si>
  <si>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</si>
  <si>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</si>
  <si>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</si>
  <si>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</si>
  <si>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</si>
  <si>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</si>
  <si>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</si>
  <si>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</si>
  <si>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</si>
  <si>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</si>
  <si>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</si>
  <si>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</si>
  <si>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</si>
  <si>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</si>
  <si>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</si>
  <si>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</si>
  <si>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</si>
  <si>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</si>
  <si>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</si>
  <si>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</si>
  <si>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</si>
  <si>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</si>
  <si>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</si>
  <si>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</si>
  <si>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</si>
  <si>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</si>
  <si>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</si>
  <si>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</si>
  <si>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</si>
  <si>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</si>
  <si>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</si>
  <si>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</si>
  <si>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</si>
  <si>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</si>
  <si>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</si>
  <si>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</si>
  <si>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</si>
  <si>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</si>
  <si>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</si>
  <si>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</si>
  <si>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</si>
  <si>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</si>
  <si>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</si>
  <si>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</si>
  <si>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</si>
  <si>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</si>
  <si>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</si>
  <si>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</si>
  <si>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</si>
  <si>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</si>
  <si>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</si>
  <si>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</si>
  <si>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</si>
  <si>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</si>
  <si>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</si>
  <si>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</si>
  <si>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</si>
  <si>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</si>
  <si>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</si>
  <si>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</si>
  <si>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</si>
  <si>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</si>
  <si>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</si>
  <si>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</si>
  <si>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</si>
  <si>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</si>
  <si>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</si>
  <si>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</si>
  <si>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</si>
  <si>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</si>
  <si>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</si>
  <si>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</si>
  <si>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</si>
  <si>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</si>
  <si>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</si>
  <si>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</si>
  <si>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</si>
  <si>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</si>
  <si>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</si>
  <si>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</si>
  <si>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</si>
  <si>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</si>
  <si>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</si>
  <si>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</si>
  <si>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</si>
  <si>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</si>
  <si>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</si>
  <si>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</si>
  <si>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</si>
  <si>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</si>
  <si>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</si>
  <si>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</si>
  <si>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</si>
  <si>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</si>
  <si>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</si>
  <si>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</si>
  <si>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</si>
  <si>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</si>
  <si>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</si>
  <si>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</si>
  <si>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</si>
  <si>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</si>
  <si>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</si>
  <si>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</si>
  <si>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</si>
  <si>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</si>
  <si>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</si>
  <si>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</si>
  <si>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</si>
  <si>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</si>
  <si>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</si>
  <si>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</si>
  <si>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</si>
  <si>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</si>
  <si>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</si>
  <si>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</si>
  <si>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</si>
  <si>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</si>
  <si>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</si>
  <si>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</si>
  <si>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</si>
  <si>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</si>
  <si>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</si>
  <si>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</si>
  <si>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</si>
  <si>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</si>
  <si>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</si>
  <si>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</si>
  <si>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</si>
  <si>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</si>
  <si>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</si>
  <si>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</si>
  <si>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</si>
  <si>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</si>
  <si>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</si>
  <si>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</si>
  <si>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</si>
  <si>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</si>
  <si>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</si>
  <si>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</si>
  <si>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</si>
  <si>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</si>
  <si>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</si>
  <si>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</si>
  <si>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</si>
  <si>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</si>
  <si>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</si>
  <si>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</si>
  <si>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</si>
  <si>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</si>
  <si>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</si>
  <si>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</si>
  <si>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</si>
  <si>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</si>
  <si>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</si>
  <si>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</si>
  <si>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</si>
  <si>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</si>
  <si>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</si>
  <si>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</si>
  <si>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</si>
  <si>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</si>
  <si>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</si>
  <si>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</si>
  <si>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</si>
  <si>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</si>
  <si>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</si>
  <si>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</si>
  <si>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</si>
  <si>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</si>
  <si>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</si>
  <si>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</si>
  <si>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</si>
  <si>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</si>
  <si>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</si>
  <si>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</si>
  <si>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</si>
  <si>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</si>
  <si>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</si>
  <si>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</si>
  <si>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</si>
  <si>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</si>
  <si>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</si>
  <si>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</si>
  <si>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</si>
  <si>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</si>
  <si>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</si>
  <si>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</si>
  <si>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</si>
  <si>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</si>
  <si>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</si>
  <si>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</si>
  <si>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</si>
  <si>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</si>
  <si>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</si>
  <si>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</si>
  <si>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</si>
  <si>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</si>
  <si>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</si>
  <si>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</si>
  <si>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</si>
  <si>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</si>
  <si>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</si>
  <si>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</si>
  <si>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</si>
  <si>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</si>
  <si>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</si>
  <si>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</si>
  <si>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</si>
  <si>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</si>
  <si>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</si>
  <si>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</si>
  <si>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</si>
  <si>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</si>
  <si>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</si>
  <si>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</si>
  <si>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</si>
  <si>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</si>
  <si>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</si>
  <si>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</si>
  <si>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</si>
  <si>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</si>
  <si>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</si>
  <si>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</si>
  <si>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</si>
  <si>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</si>
  <si>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</si>
  <si>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</si>
  <si>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</si>
  <si>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</si>
  <si>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</si>
  <si>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</si>
  <si>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</si>
  <si>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</si>
  <si>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</si>
  <si>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</si>
  <si>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</si>
  <si>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</si>
  <si>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</si>
  <si>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</si>
  <si>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</si>
  <si>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</si>
  <si>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</si>
  <si>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</si>
  <si>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</si>
  <si>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</si>
  <si>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</si>
  <si>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</si>
  <si>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</si>
  <si>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</si>
  <si>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</si>
  <si>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</si>
  <si>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</si>
  <si>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</si>
  <si>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</si>
  <si>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</si>
  <si>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</si>
  <si>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</si>
  <si>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</si>
  <si>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</si>
  <si>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</si>
  <si>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</si>
  <si>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</si>
  <si>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</si>
  <si>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</si>
  <si>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</si>
  <si>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</si>
  <si>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</si>
  <si>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</si>
  <si>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</si>
  <si>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</si>
  <si>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</si>
  <si>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</si>
  <si>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</si>
  <si>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</si>
  <si>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</si>
  <si>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</si>
  <si>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</si>
  <si>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</si>
  <si>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</si>
  <si>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</si>
  <si>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</si>
  <si>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</si>
  <si>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</si>
  <si>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</si>
  <si>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</si>
  <si>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</si>
  <si>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</si>
  <si>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</si>
  <si>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</si>
  <si>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</si>
  <si>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</si>
  <si>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</si>
  <si>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</si>
  <si>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</si>
  <si>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</si>
  <si>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</si>
  <si>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</si>
  <si>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</si>
  <si>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</si>
  <si>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</si>
  <si>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</si>
  <si>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</si>
  <si>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</si>
  <si>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</si>
  <si>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</si>
  <si>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</si>
  <si>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</si>
  <si>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</si>
  <si>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</si>
  <si>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</si>
  <si>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</si>
  <si>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</si>
  <si>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</si>
  <si>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</si>
  <si>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</si>
  <si>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</si>
  <si>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</si>
  <si>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</si>
  <si>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</si>
  <si>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</si>
  <si>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</si>
  <si>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</si>
  <si>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</si>
  <si>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</si>
  <si>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</si>
  <si>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</si>
  <si>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</si>
  <si>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</si>
  <si>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</si>
  <si>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</si>
  <si>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</si>
  <si>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</si>
  <si>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</si>
  <si>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</si>
  <si>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</si>
  <si>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</si>
  <si>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</si>
  <si>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</si>
  <si>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</si>
  <si>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</si>
  <si>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</si>
  <si>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</si>
  <si>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</si>
  <si>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</si>
  <si>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</si>
  <si>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</si>
  <si>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</si>
  <si>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</si>
  <si>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</si>
  <si>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</si>
  <si>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</si>
  <si>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</si>
  <si>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</si>
  <si>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</si>
  <si>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</si>
  <si>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</si>
  <si>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</si>
  <si>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</si>
  <si>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</si>
  <si>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</si>
  <si>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</si>
  <si>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</si>
  <si>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</si>
  <si>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</si>
  <si>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</si>
  <si>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</si>
  <si>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</si>
  <si>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</si>
  <si>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</si>
  <si>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</si>
  <si>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</si>
  <si>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</si>
  <si>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</si>
  <si>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</si>
  <si>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</si>
  <si>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</si>
  <si>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</si>
  <si>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</si>
  <si>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</si>
  <si>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</si>
  <si>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</si>
  <si>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</si>
  <si>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</si>
  <si>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</si>
  <si>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</si>
  <si>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</si>
  <si>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</si>
  <si>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</si>
  <si>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</si>
  <si>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</si>
  <si>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</si>
  <si>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</si>
  <si>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</si>
  <si>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</si>
  <si>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</si>
  <si>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</si>
  <si>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</si>
  <si>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</si>
  <si>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</si>
  <si>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</si>
  <si>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</si>
  <si>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</si>
  <si>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</si>
  <si>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</si>
  <si>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</si>
  <si>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</si>
  <si>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</si>
  <si>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</si>
  <si>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</si>
  <si>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</si>
  <si>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</si>
  <si>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</si>
  <si>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</si>
  <si>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</si>
  <si>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</si>
  <si>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</si>
  <si>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</si>
  <si>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</si>
  <si>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</si>
  <si>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</si>
  <si>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</si>
  <si>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</si>
  <si>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</si>
  <si>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</si>
  <si>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</si>
  <si>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</si>
  <si>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</si>
  <si>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</si>
  <si>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</si>
  <si>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</si>
  <si>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</si>
  <si>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</si>
  <si>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</si>
  <si>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</si>
  <si>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</si>
  <si>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</si>
  <si>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</si>
  <si>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</si>
  <si>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</si>
  <si>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</si>
  <si>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</si>
  <si>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</si>
  <si>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</si>
  <si>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</si>
  <si>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</si>
  <si>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</si>
  <si>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</si>
  <si>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</si>
  <si>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</si>
  <si>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</si>
  <si>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</si>
  <si>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</si>
  <si>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</si>
  <si>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</si>
  <si>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</si>
  <si>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</si>
  <si>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</si>
  <si>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</si>
  <si>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</si>
  <si>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</si>
  <si>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</si>
  <si>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</si>
  <si>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</si>
  <si>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</si>
  <si>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</si>
  <si>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</si>
  <si>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</si>
  <si>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</si>
  <si>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</si>
  <si>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</si>
  <si>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</si>
  <si>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</si>
  <si>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</si>
  <si>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</si>
  <si>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</si>
  <si>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</si>
  <si>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</si>
  <si>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</si>
  <si>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</si>
  <si>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</si>
  <si>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</si>
  <si>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</si>
  <si>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</si>
  <si>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</si>
  <si>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</si>
  <si>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</si>
  <si>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</si>
  <si>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</si>
  <si>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</si>
  <si>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</si>
  <si>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</si>
  <si>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</si>
  <si>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</si>
  <si>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</si>
  <si>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</si>
  <si>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</si>
  <si>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</si>
  <si>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</si>
  <si>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</si>
  <si>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</si>
  <si>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</si>
  <si>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</si>
  <si>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</si>
  <si>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</si>
  <si>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</si>
  <si>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</si>
  <si>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</si>
  <si>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</si>
  <si>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</si>
  <si>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</si>
  <si>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</si>
  <si>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</si>
  <si>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</si>
  <si>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</si>
  <si>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</si>
  <si>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</si>
  <si>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</si>
  <si>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</si>
  <si>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</si>
  <si>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</si>
  <si>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</si>
  <si>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</si>
  <si>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</si>
  <si>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</si>
  <si>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</si>
  <si>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</si>
  <si>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</si>
  <si>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</si>
  <si>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</si>
  <si>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</si>
  <si>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</si>
  <si>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</si>
  <si>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</si>
  <si>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</si>
  <si>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</si>
  <si>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</si>
  <si>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</si>
  <si>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</si>
  <si>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</si>
  <si>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</si>
  <si>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</si>
  <si>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</si>
  <si>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</si>
  <si>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</si>
  <si>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</si>
  <si>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</si>
  <si>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</si>
  <si>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</si>
  <si>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</si>
  <si>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</si>
  <si>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</si>
  <si>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</si>
  <si>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</si>
  <si>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</si>
  <si>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</si>
  <si>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</si>
  <si>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</si>
  <si>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</si>
  <si>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</si>
  <si>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</si>
  <si>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</si>
  <si>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</si>
  <si>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</si>
  <si>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</si>
  <si>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</si>
  <si>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</si>
  <si>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</si>
  <si>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</si>
  <si>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</si>
  <si>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</si>
  <si>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</si>
  <si>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</si>
  <si>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</si>
  <si>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</si>
  <si>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</si>
  <si>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</si>
  <si>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</si>
  <si>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</si>
  <si>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</si>
  <si>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</si>
  <si>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</si>
  <si>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</si>
  <si>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</si>
  <si>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</si>
  <si>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</si>
  <si>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</si>
  <si>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</si>
  <si>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</si>
  <si>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</si>
  <si>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</si>
  <si>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</si>
  <si>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</si>
  <si>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</si>
  <si>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</si>
  <si>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</si>
  <si>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</si>
  <si>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</si>
  <si>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</si>
  <si>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</si>
  <si>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</si>
  <si>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</si>
  <si>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</si>
  <si>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</si>
  <si>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</si>
  <si>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</si>
  <si>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</si>
  <si>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</si>
  <si>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</si>
  <si>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</si>
  <si>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</si>
  <si>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</si>
  <si>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</si>
  <si>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</si>
  <si>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</si>
  <si>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</si>
  <si>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</si>
  <si>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</si>
  <si>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</si>
  <si>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</si>
  <si>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</si>
  <si>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</si>
  <si>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</si>
  <si>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</si>
  <si>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</si>
  <si>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</si>
  <si>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</si>
  <si>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</si>
  <si>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</si>
  <si>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</si>
  <si>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</si>
  <si>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</si>
  <si>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</si>
  <si>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</si>
  <si>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</si>
  <si>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</si>
  <si>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</si>
  <si>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</si>
  <si>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</si>
  <si>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</si>
  <si>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</si>
  <si>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</si>
  <si>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</si>
  <si>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</si>
  <si>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</si>
  <si>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</si>
  <si>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</si>
  <si>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</si>
  <si>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</si>
  <si>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</si>
  <si>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</si>
  <si>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</si>
  <si>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</si>
  <si>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</si>
  <si>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</si>
  <si>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</si>
  <si>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</si>
  <si>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</si>
  <si>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</si>
  <si>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</si>
  <si>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</si>
  <si>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</si>
  <si>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</si>
  <si>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</si>
  <si>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</si>
  <si>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</si>
  <si>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</si>
  <si>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</si>
  <si>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</si>
  <si>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</si>
  <si>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</si>
  <si>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</si>
  <si>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</si>
  <si>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</si>
  <si>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</si>
  <si>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</si>
  <si>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</si>
  <si>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</si>
  <si>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</si>
  <si>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</si>
  <si>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</si>
  <si>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</si>
  <si>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</si>
  <si>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</si>
  <si>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</si>
  <si>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</si>
  <si>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</si>
  <si>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</si>
  <si>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</si>
  <si>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</si>
  <si>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</si>
  <si>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</si>
  <si>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</si>
  <si>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</si>
  <si>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</si>
  <si>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</si>
  <si>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</si>
  <si>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</si>
  <si>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</si>
  <si>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</si>
  <si>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</si>
  <si>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</si>
  <si>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</si>
  <si>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</si>
  <si>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</si>
  <si>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</si>
  <si>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</si>
  <si>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</si>
  <si>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</si>
  <si>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</si>
  <si>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</si>
  <si>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</si>
  <si>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</si>
  <si>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</si>
  <si>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</si>
  <si>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</si>
  <si>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</si>
  <si>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</si>
  <si>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</si>
  <si>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</si>
  <si>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</si>
  <si>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</si>
  <si>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</si>
  <si>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</si>
  <si>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</si>
  <si>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</si>
  <si>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</si>
  <si>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</si>
  <si>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</si>
  <si>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</si>
  <si>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</si>
  <si>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</si>
  <si>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</si>
  <si>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</si>
  <si>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</si>
  <si>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</si>
  <si>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</si>
  <si>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</si>
  <si>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</si>
  <si>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</si>
  <si>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</si>
  <si>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</si>
  <si>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</si>
  <si>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</si>
  <si>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</si>
  <si>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</si>
  <si>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</si>
  <si>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</si>
  <si>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</si>
  <si>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</si>
  <si>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</si>
  <si>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</si>
  <si>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</si>
  <si>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</si>
  <si>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</si>
  <si>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</si>
  <si>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</si>
  <si>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</si>
  <si>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</si>
  <si>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</si>
  <si>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</si>
  <si>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</si>
  <si>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</si>
  <si>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</si>
  <si>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</si>
  <si>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</si>
  <si>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</si>
  <si>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</si>
  <si>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</si>
  <si>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</si>
  <si>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</si>
  <si>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</si>
  <si>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</si>
  <si>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</si>
  <si>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</si>
  <si>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</si>
  <si>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</si>
  <si>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</si>
  <si>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</si>
  <si>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</si>
  <si>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</si>
  <si>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</si>
  <si>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"Блек Сий Инвестмънт" АДСИЦ</t>
  </si>
  <si>
    <t>неконсолидиран</t>
  </si>
  <si>
    <t>01.01.2008 - 30.06.2008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</si>
</sst>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D82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175060449</v>
      </c>
    </row>
    <row r="4" spans="1:8" ht="15">
      <c r="A4" s="580" t="s">
        <v>3</v>
      </c>
      <c r="B4" s="586"/>
      <c r="C4" s="586"/>
      <c r="D4" s="586"/>
      <c r="E4" s="504" t="s">
        <v>871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14950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14950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85</v>
      </c>
      <c r="D15" s="151">
        <v>106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14950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86</v>
      </c>
      <c r="D19" s="155">
        <f>SUM(D11:D18)</f>
        <v>108</v>
      </c>
      <c r="E19" s="237" t="s">
        <v>53</v>
      </c>
      <c r="F19" s="242" t="s">
        <v>54</v>
      </c>
      <c r="G19" s="152">
        <v>488</v>
      </c>
      <c r="H19" s="152">
        <v>488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1815</v>
      </c>
      <c r="H21" s="156">
        <f>SUM(H22:H24)</f>
        <v>1815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1815</v>
      </c>
      <c r="H24" s="152">
        <v>1815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2303</v>
      </c>
      <c r="H25" s="154">
        <f>H19+H20+H21</f>
        <v>2303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12547</v>
      </c>
      <c r="H27" s="154">
        <f>SUM(H28:H30)</f>
        <v>1167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12547</v>
      </c>
      <c r="H28" s="152">
        <v>1167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848</v>
      </c>
      <c r="H31" s="152">
        <v>11380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13395</v>
      </c>
      <c r="H33" s="154">
        <f>H27+H31+H32</f>
        <v>12547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30648</v>
      </c>
      <c r="H36" s="154">
        <f>H25+H17+H33</f>
        <v>15500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</v>
      </c>
      <c r="D55" s="155">
        <f>D19+D20+D21+D27+D32+D45+D51+D53+D54</f>
        <v>108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</v>
      </c>
      <c r="H61" s="154">
        <f>SUM(H62:H68)</f>
        <v>9453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24211</v>
      </c>
      <c r="D63" s="151">
        <v>22450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24211</v>
      </c>
      <c r="D64" s="155">
        <f>SUM(D58:D63)</f>
        <v>22450</v>
      </c>
      <c r="E64" s="237" t="s">
        <v>200</v>
      </c>
      <c r="F64" s="242" t="s">
        <v>201</v>
      </c>
      <c r="G64" s="152">
        <v>7</v>
      </c>
      <c r="H64" s="152">
        <v>9453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/>
    </row>
    <row r="67" spans="1:8" ht="15">
      <c r="A67" s="235" t="s">
        <v>207</v>
      </c>
      <c r="B67" s="241" t="s">
        <v>208</v>
      </c>
      <c r="C67" s="151">
        <v>2846</v>
      </c>
      <c r="D67" s="151">
        <v>196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1089</v>
      </c>
      <c r="D68" s="151">
        <v>613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</v>
      </c>
      <c r="H71" s="161">
        <f>H59+H60+H61+H69+H70</f>
        <v>9459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591</v>
      </c>
      <c r="D72" s="151">
        <v>372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4526</v>
      </c>
      <c r="D75" s="155">
        <f>SUM(D67:D74)</f>
        <v>1181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</v>
      </c>
      <c r="H79" s="162">
        <f>H71+H74+H75+H76</f>
        <v>9459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37</v>
      </c>
      <c r="D87" s="151">
        <v>44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1794</v>
      </c>
      <c r="D88" s="151">
        <v>1166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1831</v>
      </c>
      <c r="D91" s="155">
        <f>SUM(D87:D90)</f>
        <v>1210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14</v>
      </c>
      <c r="D92" s="151">
        <v>10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30582</v>
      </c>
      <c r="D93" s="155">
        <f>D64+D75+D84+D91+D92</f>
        <v>24851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30668</v>
      </c>
      <c r="D94" s="164">
        <f>D93+D55</f>
        <v>24959</v>
      </c>
      <c r="E94" s="449" t="s">
        <v>270</v>
      </c>
      <c r="F94" s="289" t="s">
        <v>271</v>
      </c>
      <c r="G94" s="165">
        <f>G36+G39+G55+G79</f>
        <v>30668</v>
      </c>
      <c r="H94" s="165">
        <f>H36+H39+H55+H79</f>
        <v>24959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E28">
      <selection activeCell="D16" sqref="D1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"Блек Сий Инвестмънт" АДСИЦ</v>
      </c>
      <c r="C2" s="589"/>
      <c r="D2" s="589"/>
      <c r="E2" s="589"/>
      <c r="F2" s="575" t="s">
        <v>2</v>
      </c>
      <c r="G2" s="575"/>
      <c r="H2" s="526">
        <f>'справка №1-БАЛАНС'!H3</f>
        <v>175060449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01.01.2008 - 30.06.2008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584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1828</v>
      </c>
      <c r="D10" s="46">
        <v>1315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22</v>
      </c>
      <c r="D11" s="46">
        <v>28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15</v>
      </c>
      <c r="D12" s="46">
        <v>13</v>
      </c>
      <c r="E12" s="300" t="s">
        <v>78</v>
      </c>
      <c r="F12" s="549" t="s">
        <v>297</v>
      </c>
      <c r="G12" s="550">
        <v>1369</v>
      </c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1369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368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-2273</v>
      </c>
      <c r="D15" s="47">
        <v>-1302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58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547</v>
      </c>
      <c r="D19" s="49">
        <f>SUM(D9:D15)+D16</f>
        <v>117</v>
      </c>
      <c r="E19" s="304" t="s">
        <v>317</v>
      </c>
      <c r="F19" s="552" t="s">
        <v>318</v>
      </c>
      <c r="G19" s="550">
        <v>27</v>
      </c>
      <c r="H19" s="550">
        <v>56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2</v>
      </c>
      <c r="E24" s="301" t="s">
        <v>103</v>
      </c>
      <c r="F24" s="554" t="s">
        <v>334</v>
      </c>
      <c r="G24" s="548">
        <f>SUM(G19:G23)</f>
        <v>27</v>
      </c>
      <c r="H24" s="548">
        <f>SUM(H19:H23)</f>
        <v>56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548</v>
      </c>
      <c r="D28" s="50">
        <f>D26+D19</f>
        <v>129</v>
      </c>
      <c r="E28" s="127" t="s">
        <v>339</v>
      </c>
      <c r="F28" s="554" t="s">
        <v>340</v>
      </c>
      <c r="G28" s="548">
        <f>G13+G15+G24</f>
        <v>1396</v>
      </c>
      <c r="H28" s="548">
        <f>H13+H15+H24</f>
        <v>56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848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73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>
        <v>1</v>
      </c>
    </row>
    <row r="33" spans="1:18" ht="12">
      <c r="A33" s="128" t="s">
        <v>351</v>
      </c>
      <c r="B33" s="306" t="s">
        <v>352</v>
      </c>
      <c r="C33" s="49">
        <f>C28+C31+C32</f>
        <v>548</v>
      </c>
      <c r="D33" s="49">
        <f>D28+D31+D32</f>
        <v>129</v>
      </c>
      <c r="E33" s="127" t="s">
        <v>353</v>
      </c>
      <c r="F33" s="554" t="s">
        <v>354</v>
      </c>
      <c r="G33" s="53">
        <f>G32+G31+G28</f>
        <v>1396</v>
      </c>
      <c r="H33" s="53">
        <f>H32+H31+H28</f>
        <v>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848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72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848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72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848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72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1396</v>
      </c>
      <c r="D42" s="53">
        <f>D33+D35+D39</f>
        <v>129</v>
      </c>
      <c r="E42" s="128" t="s">
        <v>380</v>
      </c>
      <c r="F42" s="129" t="s">
        <v>381</v>
      </c>
      <c r="G42" s="53">
        <f>G39+G33</f>
        <v>1396</v>
      </c>
      <c r="H42" s="53">
        <f>H39+H33</f>
        <v>129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25">
      <selection activeCell="A46" sqref="A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"Блек Сий Инвестмънт" АДСИЦ</v>
      </c>
      <c r="C4" s="541" t="s">
        <v>2</v>
      </c>
      <c r="D4" s="541">
        <f>'справка №1-БАЛАНС'!H3</f>
        <v>175060449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01.01.2008 - 30.06.2008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1493</v>
      </c>
      <c r="D10" s="54">
        <v>724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-15163</v>
      </c>
      <c r="D11" s="54">
        <v>-5097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-15</v>
      </c>
      <c r="D13" s="54">
        <v>-16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>
        <v>228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27</v>
      </c>
      <c r="D16" s="54">
        <v>56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</v>
      </c>
      <c r="D17" s="54">
        <v>-10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-20</v>
      </c>
      <c r="D19" s="54">
        <v>-371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-13679</v>
      </c>
      <c r="D20" s="55">
        <f>SUM(D10:D19)</f>
        <v>-4488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14300</v>
      </c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14300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621</v>
      </c>
      <c r="D43" s="55">
        <f>D42+D32+D20</f>
        <v>-4500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1210</v>
      </c>
      <c r="D44" s="132">
        <v>8962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1831</v>
      </c>
      <c r="D45" s="55">
        <f>D44+D43</f>
        <v>4462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820</v>
      </c>
      <c r="D46" s="56">
        <v>4462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937007874015748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C29" sqref="C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"Блек Сий Инвестмънт"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175060449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01.01.2008 - 30.06.2008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650</v>
      </c>
      <c r="D11" s="58">
        <f>'справка №1-БАЛАНС'!H19</f>
        <v>488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1815</v>
      </c>
      <c r="I11" s="58">
        <f>'справка №1-БАЛАНС'!H28+'справка №1-БАЛАНС'!H31</f>
        <v>12547</v>
      </c>
      <c r="J11" s="58">
        <f>'справка №1-БАЛАНС'!H29+'справка №1-БАЛАНС'!H32</f>
        <v>0</v>
      </c>
      <c r="K11" s="60"/>
      <c r="L11" s="344">
        <f>SUM(C11:K11)</f>
        <v>15500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650</v>
      </c>
      <c r="D15" s="61">
        <f aca="true" t="shared" si="2" ref="D15:M15">D11+D12</f>
        <v>488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1815</v>
      </c>
      <c r="I15" s="61">
        <f t="shared" si="2"/>
        <v>12547</v>
      </c>
      <c r="J15" s="61">
        <f t="shared" si="2"/>
        <v>0</v>
      </c>
      <c r="K15" s="61">
        <f t="shared" si="2"/>
        <v>0</v>
      </c>
      <c r="L15" s="344">
        <f t="shared" si="1"/>
        <v>15500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848</v>
      </c>
      <c r="J16" s="345">
        <f>+'справка №1-БАЛАНС'!G32</f>
        <v>0</v>
      </c>
      <c r="K16" s="60"/>
      <c r="L16" s="344">
        <f t="shared" si="1"/>
        <v>848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14300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14300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14950</v>
      </c>
      <c r="D29" s="59">
        <f aca="true" t="shared" si="6" ref="D29:M29">D17+D20+D21+D24+D28+D27+D15+D16</f>
        <v>488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1815</v>
      </c>
      <c r="I29" s="59">
        <f t="shared" si="6"/>
        <v>13395</v>
      </c>
      <c r="J29" s="59">
        <f t="shared" si="6"/>
        <v>0</v>
      </c>
      <c r="K29" s="59">
        <f t="shared" si="6"/>
        <v>0</v>
      </c>
      <c r="L29" s="344">
        <f t="shared" si="1"/>
        <v>30648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14950</v>
      </c>
      <c r="D32" s="59">
        <f t="shared" si="7"/>
        <v>488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1815</v>
      </c>
      <c r="I32" s="59">
        <f t="shared" si="7"/>
        <v>13395</v>
      </c>
      <c r="J32" s="59">
        <f t="shared" si="7"/>
        <v>0</v>
      </c>
      <c r="K32" s="59">
        <f t="shared" si="7"/>
        <v>0</v>
      </c>
      <c r="L32" s="344">
        <f t="shared" si="1"/>
        <v>30648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F19">
      <selection activeCell="L16" sqref="L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"Блек Сий Инвестмънт"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175060449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01.01.2008 - 30.06.2008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168</v>
      </c>
      <c r="E13" s="189"/>
      <c r="F13" s="189"/>
      <c r="G13" s="74">
        <f t="shared" si="2"/>
        <v>168</v>
      </c>
      <c r="H13" s="65"/>
      <c r="I13" s="65"/>
      <c r="J13" s="74">
        <f t="shared" si="3"/>
        <v>168</v>
      </c>
      <c r="K13" s="65">
        <v>62</v>
      </c>
      <c r="L13" s="65">
        <v>21</v>
      </c>
      <c r="M13" s="65"/>
      <c r="N13" s="74">
        <f t="shared" si="4"/>
        <v>83</v>
      </c>
      <c r="O13" s="65"/>
      <c r="P13" s="65"/>
      <c r="Q13" s="74">
        <f t="shared" si="0"/>
        <v>83</v>
      </c>
      <c r="R13" s="74">
        <f t="shared" si="1"/>
        <v>85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>
        <v>2</v>
      </c>
      <c r="L16" s="65">
        <v>1</v>
      </c>
      <c r="M16" s="65"/>
      <c r="N16" s="74">
        <f t="shared" si="4"/>
        <v>3</v>
      </c>
      <c r="O16" s="65"/>
      <c r="P16" s="65"/>
      <c r="Q16" s="74">
        <f aca="true" t="shared" si="5" ref="Q16:Q25">N16+O16-P16</f>
        <v>3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172</v>
      </c>
      <c r="E17" s="194">
        <f>SUM(E9:E16)</f>
        <v>0</v>
      </c>
      <c r="F17" s="194">
        <f>SUM(F9:F16)</f>
        <v>0</v>
      </c>
      <c r="G17" s="74">
        <f t="shared" si="2"/>
        <v>172</v>
      </c>
      <c r="H17" s="75">
        <f>SUM(H9:H16)</f>
        <v>0</v>
      </c>
      <c r="I17" s="75">
        <f>SUM(I9:I16)</f>
        <v>0</v>
      </c>
      <c r="J17" s="74">
        <f t="shared" si="3"/>
        <v>172</v>
      </c>
      <c r="K17" s="75">
        <f>SUM(K9:K16)</f>
        <v>64</v>
      </c>
      <c r="L17" s="75">
        <f>SUM(L9:L16)</f>
        <v>22</v>
      </c>
      <c r="M17" s="75">
        <f>SUM(M9:M16)</f>
        <v>0</v>
      </c>
      <c r="N17" s="74">
        <f t="shared" si="4"/>
        <v>86</v>
      </c>
      <c r="O17" s="75">
        <f>SUM(O9:O16)</f>
        <v>0</v>
      </c>
      <c r="P17" s="75">
        <f>SUM(P9:P16)</f>
        <v>0</v>
      </c>
      <c r="Q17" s="74">
        <f t="shared" si="5"/>
        <v>86</v>
      </c>
      <c r="R17" s="74">
        <f t="shared" si="6"/>
        <v>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172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172</v>
      </c>
      <c r="H40" s="438">
        <f t="shared" si="13"/>
        <v>0</v>
      </c>
      <c r="I40" s="438">
        <f t="shared" si="13"/>
        <v>0</v>
      </c>
      <c r="J40" s="438">
        <f t="shared" si="13"/>
        <v>172</v>
      </c>
      <c r="K40" s="438">
        <f t="shared" si="13"/>
        <v>64</v>
      </c>
      <c r="L40" s="438">
        <f t="shared" si="13"/>
        <v>22</v>
      </c>
      <c r="M40" s="438">
        <f t="shared" si="13"/>
        <v>0</v>
      </c>
      <c r="N40" s="438">
        <f t="shared" si="13"/>
        <v>86</v>
      </c>
      <c r="O40" s="438">
        <f t="shared" si="13"/>
        <v>0</v>
      </c>
      <c r="P40" s="438">
        <f t="shared" si="13"/>
        <v>0</v>
      </c>
      <c r="Q40" s="438">
        <f t="shared" si="13"/>
        <v>86</v>
      </c>
      <c r="R40" s="438">
        <f t="shared" si="13"/>
        <v>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"Блек Сий Инвестмънт" АДСИЦ</v>
      </c>
      <c r="C3" s="619"/>
      <c r="D3" s="526" t="s">
        <v>2</v>
      </c>
      <c r="E3" s="107">
        <f>'справка №1-БАЛАНС'!H3</f>
        <v>175060449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01.01.2008 - 30.06.2008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2846</v>
      </c>
      <c r="D24" s="119">
        <f>SUM(D25:D27)</f>
        <v>2846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2846</v>
      </c>
      <c r="D27" s="108">
        <v>2846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1089</v>
      </c>
      <c r="D29" s="108">
        <v>1089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591</v>
      </c>
      <c r="D33" s="105">
        <f>SUM(D34:D37)</f>
        <v>591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591</v>
      </c>
      <c r="D35" s="108">
        <v>591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4540</v>
      </c>
      <c r="D43" s="104">
        <f>D24+D28+D29+D31+D30+D32+D33+D38</f>
        <v>4540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4540</v>
      </c>
      <c r="D44" s="103">
        <f>D43+D21+D19+D9</f>
        <v>4540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10</v>
      </c>
      <c r="D95" s="108">
        <v>10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20</v>
      </c>
      <c r="D96" s="104">
        <f>D85+D80+D75+D71+D95</f>
        <v>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20</v>
      </c>
      <c r="D97" s="104">
        <f>D96+D68+D66</f>
        <v>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3937007874015748" right="0.03937007874015748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4" sqref="A1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"Блек Сий Инвестмънт"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175060449</v>
      </c>
    </row>
    <row r="5" spans="1:9" ht="15">
      <c r="A5" s="501" t="s">
        <v>5</v>
      </c>
      <c r="B5" s="621" t="str">
        <f>'справка №1-БАЛАНС'!E5</f>
        <v>01.01.2008 - 30.06.2008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"Блек Сий Инвестмънт" АДСИЦ</v>
      </c>
      <c r="C5" s="627"/>
      <c r="D5" s="627"/>
      <c r="E5" s="570" t="s">
        <v>2</v>
      </c>
      <c r="F5" s="451">
        <f>'справка №1-БАЛАНС'!H3</f>
        <v>175060449</v>
      </c>
    </row>
    <row r="6" spans="1:13" ht="15" customHeight="1">
      <c r="A6" s="27" t="s">
        <v>826</v>
      </c>
      <c r="B6" s="628" t="str">
        <f>'справка №1-БАЛАНС'!E5</f>
        <v>01.01.2008 - 30.06.2008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Irina</cp:lastModifiedBy>
  <cp:lastPrinted>2008-07-22T07:06:33Z</cp:lastPrinted>
  <dcterms:created xsi:type="dcterms:W3CDTF">2000-06-29T12:02:40Z</dcterms:created>
  <dcterms:modified xsi:type="dcterms:W3CDTF">2008-07-22T07:15:16Z</dcterms:modified>
  <cp:category/>
  <cp:version/>
  <cp:contentType/>
  <cp:contentStatus/>
</cp:coreProperties>
</file>