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<sst xmlns="http://schemas.openxmlformats.org/spreadsheetml/2006/main" count="1050" uniqueCount="872">
  <si>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</si>
  <si>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</si>
  <si>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</si>
  <si>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</si>
  <si>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</si>
  <si>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</si>
  <si>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</si>
  <si>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</si>
  <si>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</si>
  <si>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</si>
  <si>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</si>
  <si>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</si>
  <si>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</si>
  <si>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</si>
  <si>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</si>
  <si>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</si>
  <si>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</si>
  <si>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</si>
  <si>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</si>
  <si>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</si>
  <si>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</si>
  <si>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</si>
  <si>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</si>
  <si>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</si>
  <si>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</si>
  <si>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</si>
  <si>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</si>
  <si>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</si>
  <si>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</si>
  <si>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</si>
  <si>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</si>
  <si>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</si>
  <si>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</si>
  <si>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</si>
  <si>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</si>
  <si>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</si>
  <si>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</si>
  <si>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</si>
  <si>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</si>
  <si>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</si>
  <si>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</si>
  <si>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</si>
  <si>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</si>
  <si>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</si>
  <si>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</si>
  <si>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</si>
  <si>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</si>
  <si>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</si>
  <si>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</si>
  <si>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</si>
  <si>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</si>
  <si>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</si>
  <si>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</si>
  <si>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</si>
  <si>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</si>
  <si>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</si>
  <si>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</si>
  <si>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</si>
  <si>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</si>
  <si>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</si>
  <si>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</si>
  <si>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</si>
  <si>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</si>
  <si>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</si>
  <si>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</si>
  <si>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</si>
  <si>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</si>
  <si>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</si>
  <si>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</si>
  <si>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</si>
  <si>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</si>
  <si>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</si>
  <si>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</si>
  <si>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</si>
  <si>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</si>
  <si>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</si>
  <si>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</si>
  <si>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</si>
  <si>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</si>
  <si>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</si>
  <si>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</si>
  <si>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</si>
  <si>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</si>
  <si>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</si>
  <si>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</si>
  <si>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</si>
  <si>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</si>
  <si>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</si>
  <si>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</si>
  <si>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</si>
  <si>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</si>
  <si>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</si>
  <si>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</si>
  <si>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</si>
  <si>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</si>
  <si>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</si>
  <si>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</si>
  <si>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</si>
  <si>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</si>
  <si>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</si>
  <si>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</si>
  <si>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</si>
  <si>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</si>
  <si>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</si>
  <si>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</si>
  <si>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</si>
  <si>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</si>
  <si>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</si>
  <si>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</si>
  <si>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</si>
  <si>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</si>
  <si>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</si>
  <si>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</si>
  <si>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</si>
  <si>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</si>
  <si>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</si>
  <si>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</si>
  <si>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</si>
  <si>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</si>
  <si>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</si>
  <si>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</si>
  <si>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</si>
  <si>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</si>
  <si>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</si>
  <si>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</si>
  <si>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</si>
  <si>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</si>
  <si>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</si>
  <si>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</si>
  <si>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</si>
  <si>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</si>
  <si>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</si>
  <si>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</si>
  <si>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</si>
  <si>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</si>
  <si>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</si>
  <si>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</si>
  <si>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</si>
  <si>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</si>
  <si>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</si>
  <si>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</si>
  <si>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</si>
  <si>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</si>
  <si>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</si>
  <si>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</si>
  <si>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</si>
  <si>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</si>
  <si>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</si>
  <si>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</si>
  <si>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</si>
  <si>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</si>
  <si>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</si>
  <si>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</si>
  <si>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</si>
  <si>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</si>
  <si>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</si>
  <si>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</si>
  <si>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</si>
  <si>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</si>
  <si>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</si>
  <si>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</si>
  <si>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</si>
  <si>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</si>
  <si>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</si>
  <si>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</si>
  <si>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</si>
  <si>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</si>
  <si>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</si>
  <si>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</si>
  <si>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</si>
  <si>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</si>
  <si>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</si>
  <si>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</si>
  <si>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</si>
  <si>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</si>
  <si>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</si>
  <si>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</si>
  <si>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</si>
  <si>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</si>
  <si>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</si>
  <si>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</si>
  <si>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</si>
  <si>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</si>
  <si>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</si>
  <si>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</si>
  <si>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</si>
  <si>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</si>
  <si>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</si>
  <si>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</si>
  <si>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</si>
  <si>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</si>
  <si>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</si>
  <si>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</si>
  <si>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</si>
  <si>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</si>
  <si>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</si>
  <si>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</si>
  <si>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</si>
  <si>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</si>
  <si>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</si>
  <si>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</si>
  <si>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</si>
  <si>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</si>
  <si>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</si>
  <si>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</si>
  <si>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</si>
  <si>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</si>
  <si>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</si>
  <si>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</si>
  <si>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</si>
  <si>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</si>
  <si>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</si>
  <si>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</si>
  <si>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</si>
  <si>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</si>
  <si>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</si>
  <si>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</si>
  <si>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</si>
  <si>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</si>
  <si>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</si>
  <si>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</si>
  <si>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</si>
  <si>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</si>
  <si>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</si>
  <si>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</si>
  <si>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</si>
  <si>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</si>
  <si>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</si>
  <si>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</si>
  <si>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</si>
  <si>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</si>
  <si>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</si>
  <si>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</si>
  <si>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</si>
  <si>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</si>
  <si>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</si>
  <si>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</si>
  <si>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</si>
  <si>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</si>
  <si>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</si>
  <si>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</si>
  <si>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</si>
  <si>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</si>
  <si>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</si>
  <si>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</si>
  <si>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</si>
  <si>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</si>
  <si>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</si>
  <si>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</si>
  <si>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</si>
  <si>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</si>
  <si>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</si>
  <si>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</si>
  <si>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</si>
  <si>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</si>
  <si>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</si>
  <si>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</si>
  <si>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</si>
  <si>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</si>
  <si>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</si>
  <si>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</si>
  <si>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</si>
  <si>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</si>
  <si>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</si>
  <si>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</si>
  <si>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</si>
  <si>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</si>
  <si>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</si>
  <si>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</si>
  <si>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</si>
  <si>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</si>
  <si>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</si>
  <si>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</si>
  <si>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</si>
  <si>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</si>
  <si>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</si>
  <si>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</si>
  <si>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</si>
  <si>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</si>
  <si>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</si>
  <si>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</si>
  <si>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</si>
  <si>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</si>
  <si>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</si>
  <si>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</si>
  <si>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</si>
  <si>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</si>
  <si>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</si>
  <si>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</si>
  <si>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</si>
  <si>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</si>
  <si>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</si>
  <si>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</si>
  <si>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</si>
  <si>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</si>
  <si>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</si>
  <si>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</si>
  <si>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</si>
  <si>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</si>
  <si>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</si>
  <si>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</si>
  <si>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</si>
  <si>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</si>
  <si>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</si>
  <si>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</si>
  <si>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</si>
  <si>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</si>
  <si>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</si>
  <si>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</si>
  <si>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</si>
  <si>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</si>
  <si>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</si>
  <si>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</si>
  <si>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</si>
  <si>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</si>
  <si>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</si>
  <si>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</si>
  <si>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</si>
  <si>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</si>
  <si>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</si>
  <si>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</si>
  <si>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</si>
  <si>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</si>
  <si>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</si>
  <si>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</si>
  <si>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</si>
  <si>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</si>
  <si>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</si>
  <si>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</si>
  <si>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</si>
  <si>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</si>
  <si>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</si>
  <si>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</si>
  <si>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</si>
  <si>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</si>
  <si>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</si>
  <si>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</si>
  <si>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</si>
  <si>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</si>
  <si>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</si>
  <si>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</si>
  <si>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</si>
  <si>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</si>
  <si>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</si>
  <si>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</si>
  <si>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</si>
  <si>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</si>
  <si>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</si>
  <si>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</si>
  <si>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</si>
  <si>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</si>
  <si>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</si>
  <si>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</si>
  <si>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</si>
  <si>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</si>
  <si>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</si>
  <si>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</si>
  <si>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</si>
  <si>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</si>
  <si>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</si>
  <si>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</si>
  <si>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</si>
  <si>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</si>
  <si>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</si>
  <si>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</si>
  <si>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</si>
  <si>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</si>
  <si>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</si>
  <si>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</si>
  <si>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</si>
  <si>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</si>
  <si>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</si>
  <si>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</si>
  <si>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</si>
  <si>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</si>
  <si>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</si>
  <si>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</si>
  <si>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</si>
  <si>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</si>
  <si>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</si>
  <si>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</si>
  <si>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</si>
  <si>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</si>
  <si>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</si>
  <si>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</si>
  <si>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</si>
  <si>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</si>
  <si>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</si>
  <si>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</si>
  <si>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</si>
  <si>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</si>
  <si>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</si>
  <si>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</si>
  <si>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</si>
  <si>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</si>
  <si>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</si>
  <si>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</si>
  <si>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</si>
  <si>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</si>
  <si>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</si>
  <si>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</si>
  <si>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</si>
  <si>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</si>
  <si>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</si>
  <si>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</si>
  <si>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</si>
  <si>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</si>
  <si>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</si>
  <si>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</si>
  <si>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</si>
  <si>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</si>
  <si>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</si>
  <si>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</si>
  <si>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</si>
  <si>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</si>
  <si>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</si>
  <si>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</si>
  <si>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</si>
  <si>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</si>
  <si>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</si>
  <si>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</si>
  <si>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</si>
  <si>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</si>
  <si>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</si>
  <si>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</si>
  <si>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</si>
  <si>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</si>
  <si>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</si>
  <si>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</si>
  <si>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</si>
  <si>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</si>
  <si>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</si>
  <si>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</si>
  <si>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</si>
  <si>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</si>
  <si>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</si>
  <si>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</si>
  <si>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</si>
  <si>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</si>
  <si>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</si>
  <si>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</si>
  <si>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</si>
  <si>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</si>
  <si>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</si>
  <si>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</si>
  <si>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</si>
  <si>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</si>
  <si>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</si>
  <si>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</si>
  <si>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</si>
  <si>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</si>
  <si>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</si>
  <si>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</si>
  <si>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</si>
  <si>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</si>
  <si>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</si>
  <si>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</si>
  <si>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</si>
  <si>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</si>
  <si>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</si>
  <si>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</si>
  <si>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</si>
  <si>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</si>
  <si>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</si>
  <si>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</si>
  <si>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</si>
  <si>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</si>
  <si>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</si>
  <si>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</si>
  <si>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</si>
  <si>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</si>
  <si>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</si>
  <si>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</si>
  <si>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</si>
  <si>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</si>
  <si>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</si>
  <si>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</si>
  <si>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</si>
  <si>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</si>
  <si>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</si>
  <si>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</si>
  <si>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</si>
  <si>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</si>
  <si>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</si>
  <si>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</si>
  <si>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</si>
  <si>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</si>
  <si>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</si>
  <si>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</si>
  <si>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</si>
  <si>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</si>
  <si>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</si>
  <si>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</si>
  <si>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</si>
  <si>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</si>
  <si>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</si>
  <si>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</si>
  <si>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</si>
  <si>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</si>
  <si>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</si>
  <si>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</si>
  <si>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</si>
  <si>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</si>
  <si>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</si>
  <si>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</si>
  <si>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</si>
  <si>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</si>
  <si>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</si>
  <si>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</si>
  <si>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</si>
  <si>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</si>
  <si>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</si>
  <si>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</si>
  <si>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</si>
  <si>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</si>
  <si>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</si>
  <si>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</si>
  <si>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</si>
  <si>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</si>
  <si>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</si>
  <si>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</si>
  <si>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</si>
  <si>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</si>
  <si>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</si>
  <si>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</si>
  <si>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</si>
  <si>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</si>
  <si>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</si>
  <si>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</si>
  <si>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</si>
  <si>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</si>
  <si>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</si>
  <si>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</si>
  <si>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</si>
  <si>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</si>
  <si>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</si>
  <si>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</si>
  <si>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</si>
  <si>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</si>
  <si>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</si>
  <si>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</si>
  <si>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</si>
  <si>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</si>
  <si>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</si>
  <si>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</si>
  <si>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</si>
  <si>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</si>
  <si>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</si>
  <si>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</si>
  <si>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</si>
  <si>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</si>
  <si>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</si>
  <si>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</si>
  <si>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</si>
  <si>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</si>
  <si>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</si>
  <si>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</si>
  <si>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</si>
  <si>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</si>
  <si>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</si>
  <si>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</si>
  <si>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</si>
  <si>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</si>
  <si>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</si>
  <si>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</si>
  <si>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</si>
  <si>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</si>
  <si>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</si>
  <si>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</si>
  <si>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</si>
  <si>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</si>
  <si>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</si>
  <si>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</si>
  <si>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</si>
  <si>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</si>
  <si>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</si>
  <si>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</si>
  <si>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</si>
  <si>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</si>
  <si>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</si>
  <si>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</si>
  <si>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</si>
  <si>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</si>
  <si>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</si>
  <si>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</si>
  <si>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</si>
  <si>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</si>
  <si>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</si>
  <si>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</si>
  <si>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</si>
  <si>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</si>
  <si>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</si>
  <si>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</si>
  <si>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</si>
  <si>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</si>
  <si>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</si>
  <si>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</si>
  <si>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</si>
  <si>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</si>
  <si>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</si>
  <si>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</si>
  <si>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</si>
  <si>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</si>
  <si>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</si>
  <si>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</si>
  <si>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</si>
  <si>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</si>
  <si>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</si>
  <si>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</si>
  <si>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</si>
  <si>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</si>
  <si>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</si>
  <si>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</si>
  <si>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</si>
  <si>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</si>
  <si>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</si>
  <si>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</si>
  <si>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</si>
  <si>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</si>
  <si>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</si>
  <si>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</si>
  <si>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</si>
  <si>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</si>
  <si>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</si>
  <si>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</si>
  <si>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</si>
  <si>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</si>
  <si>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</si>
  <si>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</si>
  <si>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</si>
  <si>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</si>
  <si>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</si>
  <si>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</si>
  <si>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</si>
  <si>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</si>
  <si>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</si>
  <si>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</si>
  <si>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</si>
  <si>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</si>
  <si>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</si>
  <si>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</si>
  <si>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</si>
  <si>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</si>
  <si>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</si>
  <si>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</si>
  <si>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</si>
  <si>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</si>
  <si>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</si>
  <si>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</si>
  <si>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</si>
  <si>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</si>
  <si>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</si>
  <si>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</si>
  <si>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</si>
  <si>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</si>
  <si>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</si>
  <si>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</si>
  <si>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</si>
  <si>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</si>
  <si>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</si>
  <si>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</si>
  <si>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</si>
  <si>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</si>
  <si>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</si>
  <si>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</si>
  <si>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</si>
  <si>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</si>
  <si>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</si>
  <si>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</si>
  <si>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</si>
  <si>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</si>
  <si>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</si>
  <si>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</si>
  <si>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</si>
  <si>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</si>
  <si>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</si>
  <si>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</si>
  <si>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</si>
  <si>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</si>
  <si>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</si>
  <si>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</si>
  <si>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</si>
  <si>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</si>
  <si>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</si>
  <si>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</si>
  <si>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</si>
  <si>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</si>
  <si>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</si>
  <si>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</si>
  <si>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</si>
  <si>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</si>
  <si>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</si>
  <si>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</si>
  <si>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</si>
  <si>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</si>
  <si>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</si>
  <si>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</si>
  <si>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</si>
  <si>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</si>
  <si>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</si>
  <si>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</si>
  <si>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</si>
  <si>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</si>
  <si>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</si>
  <si>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</si>
  <si>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</si>
  <si>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</si>
  <si>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</si>
  <si>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</si>
  <si>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</si>
  <si>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</si>
  <si>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</si>
  <si>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</si>
  <si>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</si>
  <si>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</si>
  <si>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</si>
  <si>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</si>
  <si>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</si>
  <si>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</si>
  <si>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</si>
  <si>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</si>
  <si>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</si>
  <si>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</si>
  <si>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</si>
  <si>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</si>
  <si>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</si>
  <si>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</si>
  <si>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</si>
  <si>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</si>
  <si>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</si>
  <si>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</si>
  <si>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</si>
  <si>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</si>
  <si>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</si>
  <si>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</si>
  <si>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</si>
  <si>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</si>
  <si>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</si>
  <si>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</si>
  <si>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</si>
  <si>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</si>
  <si>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</si>
  <si>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</si>
  <si>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</si>
  <si>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</si>
  <si>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</si>
  <si>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</si>
  <si>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</si>
  <si>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</si>
  <si>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</si>
  <si>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</si>
  <si>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</si>
  <si>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</si>
  <si>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</si>
  <si>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</si>
  <si>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</si>
  <si>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</si>
  <si>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</si>
  <si>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</si>
  <si>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</si>
  <si>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</si>
  <si>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</si>
  <si>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</si>
  <si>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</si>
  <si>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</si>
  <si>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</si>
  <si>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</si>
  <si>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</si>
  <si>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</si>
  <si>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</si>
  <si>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</si>
  <si>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</si>
  <si>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</si>
  <si>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</si>
  <si>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</si>
  <si>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</si>
  <si>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</si>
  <si>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</si>
  <si>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</si>
  <si>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</si>
  <si>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</si>
  <si>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</si>
  <si>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</si>
  <si>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</si>
  <si>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</si>
  <si>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</si>
  <si>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</si>
  <si>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</si>
  <si>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</si>
  <si>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</si>
  <si>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</si>
  <si>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</si>
  <si>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</si>
  <si>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</si>
  <si>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</si>
  <si>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</si>
  <si>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</si>
  <si>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</si>
  <si>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</si>
  <si>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</si>
  <si>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</si>
  <si>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</si>
  <si>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</si>
  <si>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</si>
  <si>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</si>
  <si>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</si>
  <si>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</si>
  <si>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</si>
  <si>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</si>
  <si>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</si>
  <si>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</si>
  <si>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</si>
  <si>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</si>
  <si>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</si>
  <si>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</si>
  <si>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</si>
  <si>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</si>
  <si>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</si>
  <si>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</si>
  <si>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</si>
  <si>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</si>
  <si>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</si>
  <si>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</si>
  <si>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</si>
  <si>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</si>
  <si>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</si>
  <si>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</si>
  <si>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</si>
  <si>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</si>
  <si>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</si>
  <si>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</si>
  <si>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</si>
  <si>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</si>
  <si>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</si>
  <si>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</si>
  <si>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</si>
  <si>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</si>
  <si>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</si>
  <si>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</si>
  <si>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</si>
  <si>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</si>
  <si>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</si>
  <si>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</si>
  <si>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</si>
  <si>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</si>
  <si>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</si>
  <si>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</si>
  <si>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</si>
  <si>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</si>
  <si>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</si>
  <si>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</si>
  <si>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</si>
  <si>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</si>
  <si>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</si>
  <si>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</si>
  <si>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</si>
  <si>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</si>
  <si>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</si>
  <si>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</si>
  <si>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</si>
  <si>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</si>
  <si>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</si>
  <si>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</si>
  <si>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</si>
  <si>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</si>
  <si>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</si>
  <si>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</si>
  <si>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</si>
  <si>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 xml:space="preserve">Ръководител:          </t>
  </si>
  <si>
    <t>Ръководител: Митко Събев</t>
  </si>
  <si>
    <t>Отчетен период: 01.01.2015 - 30.06.2015</t>
  </si>
  <si>
    <t>Дата на съставяне: 20.07.2015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</si>
</sst>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_-* #,##0.00&quot; лв&quot;_-;\-* #,##0.00&quot; лв&quot;_-;_-* \-??&quot; лв&quot;_-;_-@_-"/>
  </numFmts>
  <fonts count="65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33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9" xfId="63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7" fillId="35" borderId="16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37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35" borderId="27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33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37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35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34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37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34" borderId="10" xfId="64" applyNumberFormat="1" applyFont="1" applyFill="1" applyBorder="1" applyAlignment="1" applyProtection="1">
      <alignment wrapText="1"/>
      <protection locked="0"/>
    </xf>
    <xf numFmtId="1" fontId="17" fillId="35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33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33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33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33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37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33" borderId="18" xfId="66" applyNumberFormat="1" applyFont="1" applyFill="1" applyBorder="1" applyAlignment="1" applyProtection="1">
      <alignment vertical="center"/>
      <protection locked="0"/>
    </xf>
    <xf numFmtId="1" fontId="17" fillId="33" borderId="25" xfId="66" applyNumberFormat="1" applyFont="1" applyFill="1" applyBorder="1" applyAlignment="1" applyProtection="1">
      <alignment vertical="center"/>
      <protection locked="0"/>
    </xf>
    <xf numFmtId="1" fontId="17" fillId="33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7" fillId="33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34" borderId="10" xfId="61" applyNumberFormat="1" applyFont="1" applyFill="1" applyBorder="1" applyAlignment="1" applyProtection="1">
      <alignment vertical="center"/>
      <protection locked="0"/>
    </xf>
    <xf numFmtId="1" fontId="17" fillId="34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34" borderId="10" xfId="61" applyNumberFormat="1" applyFont="1" applyFill="1" applyBorder="1" applyAlignment="1" applyProtection="1">
      <alignment vertical="center" wrapText="1"/>
      <protection locked="0"/>
    </xf>
    <xf numFmtId="1" fontId="19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33" borderId="18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vertical="center" wrapText="1"/>
      <protection/>
    </xf>
    <xf numFmtId="1" fontId="17" fillId="33" borderId="25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horizontal="left" vertical="center" wrapText="1"/>
      <protection/>
    </xf>
    <xf numFmtId="1" fontId="17" fillId="33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37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34" borderId="10" xfId="58" applyNumberFormat="1" applyFont="1" applyFill="1" applyBorder="1" applyAlignment="1" applyProtection="1">
      <alignment horizontal="right"/>
      <protection locked="0"/>
    </xf>
    <xf numFmtId="1" fontId="17" fillId="35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34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5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870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-194</v>
      </c>
      <c r="H27" s="56">
        <f>SUM(H28:H30)</f>
        <v>-189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-517</v>
      </c>
      <c r="H29" s="53">
        <v>-512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>
        <v>345</v>
      </c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/>
      <c r="H32" s="53">
        <v>-5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151</v>
      </c>
      <c r="H33" s="56">
        <f>H27+H31+H32</f>
        <v>-194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801</v>
      </c>
      <c r="H36" s="56">
        <f>H25+H17+H33</f>
        <v>456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5</v>
      </c>
      <c r="H61" s="56">
        <f>SUM(H62:H68)</f>
        <v>3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4</v>
      </c>
      <c r="H64" s="50">
        <v>3</v>
      </c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125</v>
      </c>
      <c r="D69" s="48">
        <v>125</v>
      </c>
      <c r="E69" s="65" t="s">
        <v>78</v>
      </c>
      <c r="F69" s="49" t="s">
        <v>217</v>
      </c>
      <c r="G69" s="50">
        <v>56</v>
      </c>
      <c r="H69" s="50">
        <v>56</v>
      </c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>
        <v>374</v>
      </c>
      <c r="E71" s="69" t="s">
        <v>46</v>
      </c>
      <c r="F71" s="96" t="s">
        <v>224</v>
      </c>
      <c r="G71" s="97">
        <f>G59+G60+G61+G69+G70</f>
        <v>61</v>
      </c>
      <c r="H71" s="97">
        <f>H59+H60+H61+H69+H70</f>
        <v>59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>
        <v>728</v>
      </c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853</v>
      </c>
      <c r="D75" s="62">
        <f>SUM(D67:D74)</f>
        <v>499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61</v>
      </c>
      <c r="H79" s="109">
        <f>H71+H74+H75+H76</f>
        <v>59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9</v>
      </c>
      <c r="D88" s="48">
        <v>16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9</v>
      </c>
      <c r="D91" s="62">
        <f>SUM(D87:D90)</f>
        <v>16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862</v>
      </c>
      <c r="D93" s="62">
        <f>D64+D75+D84+D91+D92</f>
        <v>515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862</v>
      </c>
      <c r="D94" s="116">
        <f>D93+D55</f>
        <v>515</v>
      </c>
      <c r="E94" s="117" t="s">
        <v>270</v>
      </c>
      <c r="F94" s="118" t="s">
        <v>271</v>
      </c>
      <c r="G94" s="119">
        <f>G36+G39+G55+G79</f>
        <v>862</v>
      </c>
      <c r="H94" s="119">
        <f>H36+H39+H55+H79</f>
        <v>515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871</v>
      </c>
      <c r="B98" s="127"/>
      <c r="C98" s="579" t="s">
        <v>525</v>
      </c>
      <c r="D98" s="579"/>
      <c r="E98" s="579"/>
      <c r="F98" s="579" t="s">
        <v>869</v>
      </c>
      <c r="G98" s="579"/>
      <c r="H98" s="579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79"/>
      <c r="D100" s="579"/>
      <c r="E100" s="579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31">
      <selection activeCell="D26" sqref="D26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5.375" style="134" customWidth="1"/>
    <col min="9" max="16384" width="9.375" style="134" customWidth="1"/>
  </cols>
  <sheetData>
    <row r="1" spans="1:8" ht="12" customHeight="1">
      <c r="A1" s="580" t="s">
        <v>275</v>
      </c>
      <c r="B1" s="580"/>
      <c r="C1" s="580"/>
      <c r="D1" s="580"/>
      <c r="E1" s="580"/>
      <c r="F1" s="580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1" t="s">
        <v>2</v>
      </c>
      <c r="G2" s="581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01.01.2015 - 30.06.2015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5</v>
      </c>
      <c r="D10" s="157">
        <v>5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2</v>
      </c>
      <c r="D12" s="157">
        <v>7</v>
      </c>
      <c r="E12" s="160" t="s">
        <v>78</v>
      </c>
      <c r="F12" s="158" t="s">
        <v>298</v>
      </c>
      <c r="G12" s="159">
        <v>1</v>
      </c>
      <c r="H12" s="159"/>
    </row>
    <row r="13" spans="1:18" ht="12">
      <c r="A13" s="155" t="s">
        <v>299</v>
      </c>
      <c r="B13" s="156" t="s">
        <v>300</v>
      </c>
      <c r="C13" s="157"/>
      <c r="D13" s="157">
        <v>1</v>
      </c>
      <c r="E13" s="161" t="s">
        <v>51</v>
      </c>
      <c r="F13" s="162" t="s">
        <v>301</v>
      </c>
      <c r="G13" s="151">
        <f>SUM(G9:G12)</f>
        <v>1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>
        <v>-351</v>
      </c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-344</v>
      </c>
      <c r="D19" s="172">
        <f>SUM(D9:D15)+D16</f>
        <v>13</v>
      </c>
      <c r="E19" s="173" t="s">
        <v>318</v>
      </c>
      <c r="F19" s="164" t="s">
        <v>319</v>
      </c>
      <c r="G19" s="159">
        <v>1</v>
      </c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1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1</v>
      </c>
      <c r="D25" s="157">
        <v>1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1</v>
      </c>
      <c r="D26" s="172">
        <f>SUM(D22:D25)</f>
        <v>1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-343</v>
      </c>
      <c r="D28" s="154">
        <f>D26+D19</f>
        <v>14</v>
      </c>
      <c r="E28" s="148" t="s">
        <v>340</v>
      </c>
      <c r="F28" s="167" t="s">
        <v>341</v>
      </c>
      <c r="G28" s="151">
        <f>G13+G15+G24</f>
        <v>2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345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0</v>
      </c>
      <c r="H30" s="178">
        <f>IF((D28-H28)&gt;0,D28-H28,0)</f>
        <v>14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-343</v>
      </c>
      <c r="D33" s="172">
        <f>D28-D31+D32</f>
        <v>14</v>
      </c>
      <c r="E33" s="148" t="s">
        <v>356</v>
      </c>
      <c r="F33" s="167" t="s">
        <v>357</v>
      </c>
      <c r="G33" s="178">
        <f>G32-G31+G28</f>
        <v>2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345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0</v>
      </c>
      <c r="H34" s="151">
        <f>IF((D33-H33)&gt;0,D33-H33,0)</f>
        <v>14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345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0</v>
      </c>
      <c r="H39" s="193">
        <f>IF(H34&gt;0,IF(D35+H34&lt;0,0,D35+H34),IF(D34-D35&lt;0,D35-D34,0))</f>
        <v>14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345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0</v>
      </c>
      <c r="H41" s="149">
        <f>IF(D39=0,IF(H39-H40&gt;0,H39-H40+D40,0),IF(D39-D40&lt;0,D40-D39+H40,0))</f>
        <v>14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2</v>
      </c>
      <c r="D42" s="196">
        <f>D33+D35+D39</f>
        <v>14</v>
      </c>
      <c r="E42" s="195" t="s">
        <v>383</v>
      </c>
      <c r="F42" s="189" t="s">
        <v>384</v>
      </c>
      <c r="G42" s="178">
        <f>G39+G33</f>
        <v>2</v>
      </c>
      <c r="H42" s="178">
        <f>H39+H33</f>
        <v>14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20.07.2015</v>
      </c>
      <c r="B44" s="577"/>
      <c r="C44" s="577" t="s">
        <v>273</v>
      </c>
      <c r="D44" s="582" t="s">
        <v>867</v>
      </c>
      <c r="E44" s="582"/>
      <c r="F44" s="582"/>
      <c r="G44" s="582"/>
      <c r="H44" s="582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84" t="s">
        <v>861</v>
      </c>
      <c r="G45" s="584"/>
      <c r="H45" s="205"/>
    </row>
    <row r="46" spans="1:8" ht="12.75" customHeight="1">
      <c r="A46" s="203"/>
      <c r="B46" s="204"/>
      <c r="C46" s="137"/>
      <c r="D46" s="583"/>
      <c r="E46" s="583"/>
      <c r="F46" s="583"/>
      <c r="G46" s="583"/>
      <c r="H46" s="583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6">
      <selection activeCell="D47" sqref="D47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01.01.2015 - 30.06.2015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/>
      <c r="D10" s="233">
        <v>54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-5</v>
      </c>
      <c r="D11" s="233">
        <v>-157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-1</v>
      </c>
      <c r="D13" s="233">
        <v>-7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/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/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-6</v>
      </c>
      <c r="D20" s="229">
        <f>SUM(D10:D19)</f>
        <v>-110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>
        <v>-1</v>
      </c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-1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-7</v>
      </c>
      <c r="D43" s="229">
        <f>D42+D32+D20</f>
        <v>-110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16</v>
      </c>
      <c r="D44" s="245">
        <v>158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9</v>
      </c>
      <c r="D45" s="229">
        <f>D44+D43</f>
        <v>48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9</v>
      </c>
      <c r="D46" s="246">
        <v>48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20.07.2015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868</v>
      </c>
      <c r="D54" s="572"/>
      <c r="G54" s="236"/>
      <c r="H54" s="236"/>
    </row>
    <row r="55" spans="1:8" ht="12">
      <c r="A55" s="254"/>
      <c r="B55" s="254"/>
      <c r="C55" s="578" t="s">
        <v>861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22">
      <selection activeCell="J11" sqref="J11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85" t="s">
        <v>463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86" t="str">
        <f>'справка _1_БАЛАНС'!E3</f>
        <v>"Риал Естейт - Поморие" АДСИЦ</v>
      </c>
      <c r="D3" s="586"/>
      <c r="E3" s="586"/>
      <c r="F3" s="586"/>
      <c r="G3" s="586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86">
        <f>'справка _1_БАЛАНС'!E4</f>
        <v>0</v>
      </c>
      <c r="D4" s="586"/>
      <c r="E4" s="586"/>
      <c r="F4" s="586"/>
      <c r="G4" s="586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01.01.2015 - 30.06.2015</v>
      </c>
      <c r="B5" s="271"/>
      <c r="C5" s="586">
        <f>'справка _1_БАЛАНС'!E5</f>
        <v>0</v>
      </c>
      <c r="D5" s="586"/>
      <c r="E5" s="586"/>
      <c r="F5" s="586"/>
      <c r="G5" s="586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88" t="s">
        <v>465</v>
      </c>
      <c r="E6" s="588"/>
      <c r="F6" s="588"/>
      <c r="G6" s="588"/>
      <c r="H6" s="588"/>
      <c r="I6" s="589" t="s">
        <v>466</v>
      </c>
      <c r="J6" s="589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0" t="s">
        <v>472</v>
      </c>
      <c r="G7" s="590"/>
      <c r="H7" s="590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323</v>
      </c>
      <c r="J11" s="304">
        <v>-517</v>
      </c>
      <c r="K11" s="305"/>
      <c r="L11" s="306">
        <f>SUM(C11:K11)</f>
        <v>456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/>
      <c r="J12" s="309"/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-517</v>
      </c>
      <c r="K15" s="313">
        <f t="shared" si="2"/>
        <v>0</v>
      </c>
      <c r="L15" s="306">
        <f t="shared" si="1"/>
        <v>456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345</v>
      </c>
      <c r="J16" s="319">
        <f>+'справка _1_БАЛАНС'!G32</f>
        <v>0</v>
      </c>
      <c r="K16" s="305"/>
      <c r="L16" s="306">
        <f t="shared" si="1"/>
        <v>345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668</v>
      </c>
      <c r="J29" s="309">
        <f t="shared" si="6"/>
        <v>-517</v>
      </c>
      <c r="K29" s="309">
        <f t="shared" si="6"/>
        <v>0</v>
      </c>
      <c r="L29" s="306">
        <f t="shared" si="1"/>
        <v>801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668</v>
      </c>
      <c r="J32" s="309">
        <f t="shared" si="7"/>
        <v>-517</v>
      </c>
      <c r="K32" s="309">
        <f t="shared" si="7"/>
        <v>0</v>
      </c>
      <c r="L32" s="306">
        <f t="shared" si="1"/>
        <v>801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20.07.2015</v>
      </c>
      <c r="B35" s="330"/>
      <c r="C35" s="331"/>
      <c r="D35" s="587" t="s">
        <v>525</v>
      </c>
      <c r="E35" s="587"/>
      <c r="F35" s="587"/>
      <c r="G35" s="587"/>
      <c r="H35" s="587"/>
      <c r="I35" s="587"/>
      <c r="J35" s="250" t="s">
        <v>859</v>
      </c>
      <c r="K35" s="331"/>
      <c r="L35" s="587"/>
      <c r="M35" s="587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860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B19">
      <selection activeCell="F47" sqref="F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1" t="s">
        <v>526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338"/>
      <c r="N1" s="338"/>
      <c r="O1" s="338"/>
      <c r="P1" s="338"/>
      <c r="Q1" s="338"/>
      <c r="R1" s="338"/>
    </row>
    <row r="2" spans="1:18" ht="16.5" customHeight="1">
      <c r="A2" s="592" t="s">
        <v>386</v>
      </c>
      <c r="B2" s="592"/>
      <c r="C2" s="339"/>
      <c r="D2" s="339"/>
      <c r="E2" s="586" t="str">
        <f>'справка _1_БАЛАНС'!E3</f>
        <v>"Риал Естейт - Поморие" АДСИЦ</v>
      </c>
      <c r="F2" s="586"/>
      <c r="G2" s="586"/>
      <c r="H2" s="339"/>
      <c r="I2" s="340"/>
      <c r="J2" s="340"/>
      <c r="K2" s="340"/>
      <c r="L2" s="340"/>
      <c r="M2" s="593" t="s">
        <v>2</v>
      </c>
      <c r="N2" s="593"/>
      <c r="O2" s="593"/>
      <c r="P2" s="594">
        <f>'справка _1_БАЛАНС'!H3</f>
        <v>175287647</v>
      </c>
      <c r="Q2" s="594"/>
      <c r="R2" s="138"/>
    </row>
    <row r="3" spans="1:18" ht="13.5" customHeight="1">
      <c r="A3" t="str">
        <f>'справка _1_БАЛАНС'!A5</f>
        <v>Отчетен период: 01.01.2015 - 30.06.2015</v>
      </c>
      <c r="B3"/>
      <c r="C3" s="341"/>
      <c r="D3" s="341"/>
      <c r="E3" s="586">
        <f>'справка _1_БАЛАНС'!E5</f>
        <v>0</v>
      </c>
      <c r="F3" s="586"/>
      <c r="G3" s="586"/>
      <c r="H3" s="342"/>
      <c r="I3" s="342"/>
      <c r="J3" s="342"/>
      <c r="K3" s="342"/>
      <c r="L3" s="342"/>
      <c r="M3" s="595" t="s">
        <v>4</v>
      </c>
      <c r="N3" s="595"/>
      <c r="O3" s="343"/>
      <c r="P3" s="596" t="str">
        <f>'справка _1_БАЛАНС'!H4</f>
        <v> </v>
      </c>
      <c r="Q3" s="596"/>
      <c r="R3" s="140"/>
    </row>
    <row r="4" spans="1:18" ht="12">
      <c r="A4" s="344" t="s">
        <v>527</v>
      </c>
      <c r="B4" s="345"/>
      <c r="C4" s="345"/>
      <c r="D4" s="342"/>
      <c r="E4" s="597"/>
      <c r="F4" s="597"/>
      <c r="G4" s="597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8" t="s">
        <v>467</v>
      </c>
      <c r="B5" s="598"/>
      <c r="C5" s="599" t="s">
        <v>8</v>
      </c>
      <c r="D5" s="598" t="s">
        <v>529</v>
      </c>
      <c r="E5" s="598"/>
      <c r="F5" s="598"/>
      <c r="G5" s="598"/>
      <c r="H5" s="598" t="s">
        <v>530</v>
      </c>
      <c r="I5" s="598"/>
      <c r="J5" s="598" t="s">
        <v>531</v>
      </c>
      <c r="K5" s="598" t="s">
        <v>532</v>
      </c>
      <c r="L5" s="598"/>
      <c r="M5" s="598"/>
      <c r="N5" s="598"/>
      <c r="O5" s="598" t="s">
        <v>530</v>
      </c>
      <c r="P5" s="598"/>
      <c r="Q5" s="598" t="s">
        <v>533</v>
      </c>
      <c r="R5" s="598" t="s">
        <v>534</v>
      </c>
    </row>
    <row r="6" spans="1:18" s="349" customFormat="1" ht="60">
      <c r="A6" s="598"/>
      <c r="B6" s="598"/>
      <c r="C6" s="599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8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8"/>
      <c r="R6" s="598"/>
    </row>
    <row r="7" spans="1:18" s="349" customFormat="1" ht="12">
      <c r="A7" s="600" t="s">
        <v>544</v>
      </c>
      <c r="B7" s="600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20.07.2015</v>
      </c>
      <c r="C44" s="405"/>
      <c r="D44" s="406"/>
      <c r="E44" s="406"/>
      <c r="F44" s="406"/>
      <c r="G44" s="344"/>
      <c r="H44" s="591" t="s">
        <v>857</v>
      </c>
      <c r="I44" s="591"/>
      <c r="J44" s="591"/>
      <c r="K44" s="601"/>
      <c r="L44" s="601"/>
      <c r="M44" s="601"/>
      <c r="N44" s="601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862</v>
      </c>
      <c r="K45" s="407"/>
      <c r="L45" s="407"/>
      <c r="M45" s="407"/>
      <c r="N45" s="407"/>
      <c r="O45" s="334"/>
      <c r="P45" s="573" t="s">
        <v>861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A7:B7"/>
    <mergeCell ref="H44:J44"/>
    <mergeCell ref="K44:N44"/>
    <mergeCell ref="H5:I5"/>
    <mergeCell ref="J5:J6"/>
    <mergeCell ref="K5:N5"/>
    <mergeCell ref="E4:G4"/>
    <mergeCell ref="A5:B6"/>
    <mergeCell ref="C5:C6"/>
    <mergeCell ref="D5:G5"/>
    <mergeCell ref="Q5:Q6"/>
    <mergeCell ref="R5:R6"/>
    <mergeCell ref="O5:P5"/>
    <mergeCell ref="B1:L1"/>
    <mergeCell ref="A2:B2"/>
    <mergeCell ref="E2:G2"/>
    <mergeCell ref="M2:O2"/>
    <mergeCell ref="P2:Q2"/>
    <mergeCell ref="E3:G3"/>
    <mergeCell ref="M3:N3"/>
    <mergeCell ref="P3:Q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70">
      <selection activeCell="D90" sqref="D90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602" t="s">
        <v>616</v>
      </c>
      <c r="B1" s="602"/>
      <c r="C1" s="602"/>
      <c r="D1" s="602"/>
      <c r="E1" s="60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60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0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604" t="str">
        <f>'справка _1_БАЛАНС'!A5</f>
        <v>Отчетен период: 01.01.2015 - 30.06.2015</v>
      </c>
      <c r="B4" s="60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605" t="s">
        <v>620</v>
      </c>
      <c r="E6" s="60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125</v>
      </c>
      <c r="D29" s="435">
        <v>125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728</v>
      </c>
      <c r="D38" s="447">
        <f>SUM(D39:D42)</f>
        <v>728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>
        <v>728</v>
      </c>
      <c r="D42" s="435">
        <v>728</v>
      </c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853</v>
      </c>
      <c r="D43" s="439">
        <f>D24+D28+D29+D31+D30+D32+D33+D38</f>
        <v>853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853</v>
      </c>
      <c r="D44" s="449">
        <f>D43+D21+D19+D9</f>
        <v>853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605" t="s">
        <v>691</v>
      </c>
      <c r="E48" s="60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5</v>
      </c>
      <c r="D85" s="439">
        <f>SUM(D86:D90)+D94</f>
        <v>5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4</v>
      </c>
      <c r="D87" s="435">
        <v>4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>
        <v>56</v>
      </c>
      <c r="D95" s="435">
        <v>56</v>
      </c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61</v>
      </c>
      <c r="D96" s="439">
        <f>D85+D80+D75+D71+D95</f>
        <v>61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61</v>
      </c>
      <c r="D97" s="439">
        <f>D96+D68+D66</f>
        <v>61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20.07.2015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863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A1:E1"/>
    <mergeCell ref="A3:B3"/>
    <mergeCell ref="A4:B4"/>
    <mergeCell ref="D6:E6"/>
    <mergeCell ref="C114:F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7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1" t="s">
        <v>789</v>
      </c>
      <c r="D3" s="611"/>
      <c r="E3" s="611"/>
      <c r="F3" s="611"/>
      <c r="G3" s="611"/>
      <c r="H3" s="483"/>
      <c r="I3" s="483"/>
    </row>
    <row r="4" spans="1:9" ht="15" customHeight="1">
      <c r="A4" s="487" t="s">
        <v>386</v>
      </c>
      <c r="B4" s="488"/>
      <c r="C4" s="586" t="str">
        <f>'справка _1_БАЛАНС'!E3</f>
        <v>"Риал Естейт - Поморие" АДСИЦ</v>
      </c>
      <c r="D4" s="586"/>
      <c r="E4" s="586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01.01.2015 - 30.06.2015</v>
      </c>
      <c r="B5" s="492"/>
      <c r="C5" s="586">
        <f>'справка _1_БАЛАНС'!E5</f>
        <v>0</v>
      </c>
      <c r="D5" s="586"/>
      <c r="E5" s="586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2" t="s">
        <v>791</v>
      </c>
      <c r="D7" s="612"/>
      <c r="E7" s="612"/>
      <c r="F7" s="612" t="s">
        <v>792</v>
      </c>
      <c r="G7" s="612"/>
      <c r="H7" s="612"/>
      <c r="I7" s="612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3" t="s">
        <v>797</v>
      </c>
      <c r="H8" s="613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8" t="s">
        <v>825</v>
      </c>
      <c r="B28" s="608"/>
      <c r="C28" s="608"/>
      <c r="D28" s="608"/>
      <c r="E28" s="608"/>
      <c r="F28" s="608"/>
      <c r="G28" s="608"/>
      <c r="H28" s="608"/>
      <c r="I28" s="608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20.07.2015</v>
      </c>
      <c r="B30" s="609"/>
      <c r="C30" s="609"/>
      <c r="D30" s="530" t="s">
        <v>525</v>
      </c>
      <c r="E30" s="610"/>
      <c r="F30" s="610"/>
      <c r="G30" s="610"/>
      <c r="H30" s="531" t="s">
        <v>274</v>
      </c>
      <c r="I30" s="610"/>
      <c r="J30" s="610"/>
    </row>
    <row r="31" spans="1:9" s="509" customFormat="1" ht="12">
      <c r="A31" s="407"/>
      <c r="B31" s="532"/>
      <c r="C31" s="407"/>
      <c r="D31" s="573" t="s">
        <v>865</v>
      </c>
      <c r="E31" s="415"/>
      <c r="F31" s="415"/>
      <c r="G31" s="415"/>
      <c r="H31" s="573" t="s">
        <v>866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A28:I28"/>
    <mergeCell ref="B30:C30"/>
    <mergeCell ref="E30:G30"/>
    <mergeCell ref="I30:J30"/>
    <mergeCell ref="C3:G3"/>
    <mergeCell ref="C4:E4"/>
    <mergeCell ref="C5:E5"/>
    <mergeCell ref="C7:E7"/>
    <mergeCell ref="F7:I7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97">
      <selection activeCell="J133" sqref="J133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86" t="str">
        <f>'справка _1_БАЛАНС'!E3</f>
        <v>"Риал Естейт - Поморие" АДСИЦ</v>
      </c>
      <c r="C5" s="586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01.01.2015 - 30.06.2015</v>
      </c>
      <c r="B6" s="586">
        <f>'справка _1_БАЛАНС'!E5</f>
        <v>0</v>
      </c>
      <c r="C6" s="586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97"/>
      <c r="C7" s="597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20.07.2015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864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2015-07-21T12:02:43Z</cp:lastPrinted>
  <dcterms:created xsi:type="dcterms:W3CDTF">2009-10-21T09:49:54Z</dcterms:created>
  <dcterms:modified xsi:type="dcterms:W3CDTF">2015-07-21T12:03:26Z</dcterms:modified>
  <cp:category/>
  <cp:version/>
  <cp:contentType/>
  <cp:contentStatus/>
</cp:coreProperties>
</file>