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<sst xmlns="http://schemas.openxmlformats.org/spreadsheetml/2006/main" count="798" uniqueCount="616">
  <si>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</si>
  <si>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</si>
  <si>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</si>
  <si>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</si>
  <si>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</si>
  <si>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</si>
  <si>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</si>
  <si>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</si>
  <si>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</si>
  <si>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</si>
  <si>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</si>
  <si>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</si>
  <si>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</si>
  <si>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</si>
  <si>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</si>
  <si>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</si>
  <si>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</si>
  <si>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</si>
  <si>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</si>
  <si>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</si>
  <si>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</si>
  <si>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</si>
  <si>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</si>
  <si>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</si>
  <si>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</si>
  <si>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</si>
  <si>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</si>
  <si>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</si>
  <si>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</si>
  <si>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</si>
  <si>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</si>
  <si>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</si>
  <si>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</si>
  <si>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</si>
  <si>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</si>
  <si>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</si>
  <si>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</si>
  <si>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</si>
  <si>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</si>
  <si>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</si>
  <si>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</si>
  <si>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</si>
  <si>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</si>
  <si>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</si>
  <si>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</si>
  <si>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</si>
  <si>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</si>
  <si>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</si>
  <si>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</si>
  <si>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</si>
  <si>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</si>
  <si>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</si>
  <si>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</si>
  <si>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</si>
  <si>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</si>
  <si>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</si>
  <si>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</si>
  <si>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</si>
  <si>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</si>
  <si>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</si>
  <si>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</si>
  <si>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</si>
  <si>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</si>
  <si>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</si>
  <si>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</si>
  <si>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</si>
  <si>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</si>
  <si>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</si>
  <si>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</si>
  <si>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</si>
  <si>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</si>
  <si>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</si>
  <si>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</si>
  <si>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</si>
  <si>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</si>
  <si>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</si>
  <si>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</si>
  <si>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</si>
  <si>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</si>
  <si>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</si>
  <si>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</si>
  <si>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</si>
  <si>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</si>
  <si>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</si>
  <si>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</si>
  <si>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</si>
  <si>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</si>
  <si>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</si>
  <si>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</si>
  <si>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</si>
  <si>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</si>
  <si>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</si>
  <si>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</si>
  <si>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</si>
  <si>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</si>
  <si>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</si>
  <si>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</si>
  <si>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</si>
  <si>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</si>
  <si>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</si>
  <si>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</si>
  <si>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</si>
  <si>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</si>
  <si>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</si>
  <si>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</si>
  <si>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</si>
  <si>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</si>
  <si>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</si>
  <si>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</si>
  <si>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</si>
  <si>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</si>
  <si>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</si>
  <si>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</si>
  <si>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</si>
  <si>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</si>
  <si>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</si>
  <si>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</si>
  <si>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</si>
  <si>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</si>
  <si>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</si>
  <si>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</si>
  <si>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</si>
  <si>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</si>
  <si>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</si>
  <si>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</si>
  <si>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</si>
  <si>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</si>
  <si>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</si>
  <si>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</si>
  <si>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</si>
  <si>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</si>
  <si>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</si>
  <si>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</si>
  <si>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</si>
  <si>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</si>
  <si>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</si>
  <si>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</si>
  <si>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</si>
  <si>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</si>
  <si>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</si>
  <si>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</si>
  <si>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</si>
  <si>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</si>
  <si>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</si>
  <si>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</si>
  <si>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</si>
  <si>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</si>
  <si>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</si>
  <si>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</si>
  <si>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</si>
  <si>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</si>
  <si>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</si>
  <si>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</si>
  <si>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</si>
  <si>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</si>
  <si>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</si>
  <si>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</si>
  <si>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</si>
  <si>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</si>
  <si>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</si>
  <si>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</si>
  <si>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</si>
  <si>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</si>
  <si>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</si>
  <si>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</si>
  <si>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</si>
  <si>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</si>
  <si>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</si>
  <si>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</si>
  <si>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</si>
  <si>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</si>
  <si>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</si>
  <si>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</si>
  <si>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</si>
  <si>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</si>
  <si>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</si>
  <si>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</si>
  <si>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</si>
  <si>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</si>
  <si>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</si>
  <si>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</si>
  <si>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</si>
  <si>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</si>
  <si>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</si>
  <si>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</si>
  <si>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</si>
  <si>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</si>
  <si>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</si>
  <si>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</si>
  <si>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</si>
  <si>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</si>
  <si>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</si>
  <si>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</si>
  <si>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</si>
  <si>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</si>
  <si>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</si>
  <si>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</si>
  <si>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</si>
  <si>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</si>
  <si>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</si>
  <si>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</si>
  <si>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</si>
  <si>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</si>
  <si>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</si>
  <si>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</si>
  <si>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</si>
  <si>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</si>
  <si>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</si>
  <si>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</si>
  <si>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</si>
  <si>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</si>
  <si>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</si>
  <si>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</si>
  <si>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</si>
  <si>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</si>
  <si>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</si>
  <si>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</si>
  <si>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</si>
  <si>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</si>
  <si>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</si>
  <si>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</si>
  <si>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</si>
  <si>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</si>
  <si>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</si>
  <si>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</si>
  <si>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</si>
  <si>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</si>
  <si>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</si>
  <si>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</si>
  <si>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</si>
  <si>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</si>
  <si>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</si>
  <si>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</si>
  <si>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</si>
  <si>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</si>
  <si>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</si>
  <si>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</si>
  <si>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</si>
  <si>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</si>
  <si>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</si>
  <si>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</si>
  <si>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</si>
  <si>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</si>
  <si>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</si>
  <si>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</si>
  <si>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</si>
  <si>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</si>
  <si>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</si>
  <si>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</si>
  <si>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</si>
  <si>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</si>
  <si>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</si>
  <si>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</si>
  <si>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</si>
  <si>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</si>
  <si>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</si>
  <si>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</si>
  <si>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</si>
  <si>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</si>
  <si>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</si>
  <si>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</si>
  <si>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</si>
  <si>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</si>
  <si>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</si>
  <si>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</si>
  <si>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</si>
  <si>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</si>
  <si>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</si>
  <si>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</si>
  <si>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</si>
  <si>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</si>
  <si>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</si>
  <si>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</si>
  <si>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</si>
  <si>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</si>
  <si>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</si>
  <si>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</si>
  <si>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</si>
  <si>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</si>
  <si>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</si>
  <si>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</si>
  <si>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</si>
  <si>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</si>
  <si>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</si>
  <si>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</si>
  <si>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</si>
  <si>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</si>
  <si>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</si>
  <si>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</si>
  <si>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</si>
  <si>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</si>
  <si>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</si>
  <si>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</si>
  <si>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</si>
  <si>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</si>
  <si>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</si>
  <si>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</si>
  <si>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</si>
  <si>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</si>
  <si>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</si>
  <si>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</si>
  <si>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</si>
  <si>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</si>
  <si>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</si>
  <si>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</si>
  <si>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</si>
  <si>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</si>
  <si>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</si>
  <si>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</si>
  <si>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</si>
  <si>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</si>
  <si>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</si>
  <si>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</si>
  <si>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</si>
  <si>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</si>
  <si>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</si>
  <si>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</si>
  <si>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</si>
  <si>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</si>
  <si>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</si>
  <si>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</si>
  <si>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</si>
  <si>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</si>
  <si>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</si>
  <si>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</si>
  <si>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</si>
  <si>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</si>
  <si>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</si>
  <si>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</si>
  <si>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</si>
  <si>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</si>
  <si>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</si>
  <si>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</si>
  <si>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</si>
  <si>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</si>
  <si>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</si>
  <si>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</si>
  <si>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</si>
  <si>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</si>
  <si>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</si>
  <si>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</si>
  <si>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</si>
  <si>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</si>
  <si>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</si>
  <si>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</si>
  <si>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</si>
  <si>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</si>
  <si>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</si>
  <si>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</si>
  <si>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</si>
  <si>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</si>
  <si>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</si>
  <si>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</si>
  <si>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</si>
  <si>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</si>
  <si>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</si>
  <si>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</si>
  <si>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</si>
  <si>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</si>
  <si>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</si>
  <si>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</si>
  <si>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</si>
  <si>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</si>
  <si>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</si>
  <si>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</si>
  <si>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</si>
  <si>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</si>
  <si>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</si>
  <si>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</si>
  <si>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</si>
  <si>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</si>
  <si>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</si>
  <si>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</si>
  <si>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</si>
  <si>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</si>
  <si>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</si>
  <si>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</si>
  <si>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</si>
  <si>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</si>
  <si>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</si>
  <si>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</si>
  <si>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</si>
  <si>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</si>
  <si>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</si>
  <si>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</si>
  <si>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</si>
  <si>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</si>
  <si>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</si>
  <si>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</si>
  <si>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</si>
  <si>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</si>
  <si>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</si>
  <si>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</si>
  <si>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</si>
  <si>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</si>
  <si>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</si>
  <si>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</si>
  <si>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</si>
  <si>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</si>
  <si>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</si>
  <si>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</si>
  <si>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</si>
  <si>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</si>
  <si>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</si>
  <si>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</si>
  <si>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</si>
  <si>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</si>
  <si>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</si>
  <si>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</si>
  <si>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</si>
  <si>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</si>
  <si>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</si>
  <si>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</si>
  <si>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</si>
  <si>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</si>
  <si>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</si>
  <si>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</si>
  <si>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</si>
  <si>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</si>
  <si>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</si>
  <si>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</si>
  <si>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</si>
  <si>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</si>
  <si>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</si>
  <si>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</si>
  <si>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</si>
  <si>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</si>
  <si>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</si>
  <si>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</si>
  <si>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</si>
  <si>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</si>
  <si>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</si>
  <si>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</si>
  <si>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</si>
  <si>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</si>
  <si>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</si>
  <si>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</si>
  <si>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</si>
  <si>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</si>
  <si>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</si>
  <si>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</si>
  <si>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</si>
  <si>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</si>
  <si>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</si>
  <si>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</si>
  <si>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</si>
  <si>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</si>
  <si>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</si>
  <si>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</si>
  <si>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</si>
  <si>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</si>
  <si>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</si>
  <si>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</si>
  <si>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</si>
  <si>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</si>
  <si>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</si>
  <si>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</si>
  <si>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</si>
  <si>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</si>
  <si>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</si>
  <si>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</si>
  <si>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</si>
  <si>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</si>
  <si>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</si>
  <si>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</si>
  <si>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</si>
  <si>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</si>
  <si>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</si>
  <si>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</si>
  <si>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</si>
  <si>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</si>
  <si>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</si>
  <si>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</si>
  <si>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</si>
  <si>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</si>
  <si>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</si>
  <si>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</si>
  <si>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</si>
  <si>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</si>
  <si>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</si>
  <si>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</si>
  <si>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</si>
  <si>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</si>
  <si>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</si>
  <si>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</si>
  <si>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</si>
  <si>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</si>
  <si>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</si>
  <si>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</si>
  <si>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</si>
  <si>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</si>
  <si>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</si>
  <si>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</si>
  <si>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</si>
  <si>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</si>
  <si>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</si>
  <si>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</si>
  <si>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</si>
  <si>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</si>
  <si>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</si>
  <si>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</si>
  <si>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</si>
  <si>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</si>
  <si>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</si>
  <si>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</si>
  <si>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</si>
  <si>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</si>
  <si>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</si>
  <si>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</si>
  <si>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</si>
  <si>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</si>
  <si>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</si>
  <si>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</si>
  <si>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</si>
  <si>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</si>
  <si>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</si>
  <si>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</si>
  <si>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</si>
  <si>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</si>
  <si>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</si>
  <si>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</si>
  <si>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</si>
  <si>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</si>
  <si>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</si>
  <si>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</si>
  <si>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</si>
  <si>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</si>
  <si>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</si>
  <si>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</si>
  <si>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</si>
  <si>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</si>
  <si>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</si>
  <si>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</si>
  <si>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</si>
  <si>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</si>
  <si>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</si>
  <si>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</si>
  <si>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</si>
  <si>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</si>
  <si>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</si>
  <si>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</si>
  <si>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</si>
  <si>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</si>
  <si>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</si>
  <si>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</si>
  <si>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</si>
  <si>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</si>
  <si>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</si>
  <si>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</si>
  <si>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</si>
  <si>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</si>
  <si>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</si>
  <si>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</si>
  <si>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</si>
  <si>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</si>
  <si>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</si>
  <si>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</si>
  <si>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</si>
  <si>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</si>
  <si>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</si>
  <si>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</si>
  <si>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</si>
  <si>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</si>
  <si>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</si>
  <si>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</si>
  <si>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</si>
  <si>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</si>
  <si>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</si>
  <si>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</si>
  <si>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</si>
  <si>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</si>
  <si>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</si>
  <si>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</si>
  <si>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</si>
  <si>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</si>
  <si>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</si>
  <si>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</si>
  <si>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</si>
  <si>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</si>
  <si>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</si>
  <si>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</si>
  <si>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</si>
  <si>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</si>
  <si>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</si>
  <si>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</si>
  <si>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</si>
  <si>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</si>
  <si>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</si>
  <si>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</si>
  <si>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</si>
  <si>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</si>
  <si>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</si>
  <si>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</si>
  <si>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</si>
  <si>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</si>
  <si>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</si>
  <si>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</si>
  <si>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</si>
  <si>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</si>
  <si>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</si>
  <si>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</si>
  <si>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</si>
  <si>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</si>
  <si>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</si>
  <si>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</si>
  <si>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</si>
  <si>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</si>
  <si>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</si>
  <si>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</si>
  <si>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</si>
  <si>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</si>
  <si>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</si>
  <si>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30.06.2019</t>
  </si>
  <si>
    <t xml:space="preserve">Дата: 22.07.2019 г. </t>
  </si>
  <si>
    <t>Неразпределена печалба към 30.06.</t>
  </si>
  <si>
    <t>Непокрита загуба към 30.06.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</si>
</sst>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5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6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7" xfId="59" applyFont="1" applyBorder="1" applyAlignment="1">
      <alignment horizontal="righ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8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16" xfId="62" applyFont="1" applyBorder="1" applyAlignment="1">
      <alignment horizontal="center" vertical="center" wrapText="1"/>
      <protection/>
    </xf>
    <xf numFmtId="0" fontId="13" fillId="0" borderId="17" xfId="62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9" xfId="62" applyFont="1" applyBorder="1" applyAlignment="1">
      <alignment horizontal="center" vertical="center" wrapText="1"/>
      <protection/>
    </xf>
    <xf numFmtId="0" fontId="13" fillId="0" borderId="19" xfId="62" applyFont="1" applyBorder="1" applyAlignment="1">
      <alignment horizontal="center" vertical="center" wrapText="1"/>
      <protection/>
    </xf>
    <xf numFmtId="0" fontId="13" fillId="0" borderId="39" xfId="62" applyFont="1" applyBorder="1" applyAlignment="1">
      <alignment horizontal="center" vertical="center" wrapText="1"/>
      <protection/>
    </xf>
    <xf numFmtId="0" fontId="13" fillId="0" borderId="32" xfId="62" applyFont="1" applyBorder="1" applyAlignment="1">
      <alignment horizontal="center" vertical="center" wrapText="1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13" fillId="0" borderId="34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36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6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53" xfId="62" applyFont="1" applyBorder="1" applyAlignment="1">
      <alignment horizontal="center" vertical="center" wrapText="1"/>
      <protection/>
    </xf>
    <xf numFmtId="0" fontId="13" fillId="0" borderId="45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49">
      <selection activeCell="E78" sqref="E78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39" t="s">
        <v>592</v>
      </c>
      <c r="F1" s="2"/>
    </row>
    <row r="2" spans="1:6" ht="18.75" customHeight="1">
      <c r="A2" s="434" t="s">
        <v>0</v>
      </c>
      <c r="B2" s="434"/>
      <c r="C2" s="434"/>
      <c r="D2" s="434"/>
      <c r="E2" s="434"/>
      <c r="F2" s="434"/>
    </row>
    <row r="3" spans="1:6" ht="12.75">
      <c r="A3" s="435" t="s">
        <v>1</v>
      </c>
      <c r="B3" s="435"/>
      <c r="C3" s="435"/>
      <c r="D3" s="435"/>
      <c r="E3" s="435"/>
      <c r="F3" s="435"/>
    </row>
    <row r="4" spans="1:6" ht="12.75">
      <c r="A4" s="436" t="s">
        <v>612</v>
      </c>
      <c r="B4" s="436"/>
      <c r="C4" s="436"/>
      <c r="D4" s="436"/>
      <c r="E4" s="436"/>
      <c r="F4" s="436"/>
    </row>
    <row r="5" spans="1:6" s="4" customFormat="1" ht="13.5" customHeight="1">
      <c r="A5" s="441" t="s">
        <v>2</v>
      </c>
      <c r="B5" s="439"/>
      <c r="C5" s="439"/>
      <c r="D5" s="439" t="s">
        <v>3</v>
      </c>
      <c r="E5" s="439"/>
      <c r="F5" s="440"/>
    </row>
    <row r="6" spans="1:6" s="7" customFormat="1" ht="12.75">
      <c r="A6" s="442" t="s">
        <v>4</v>
      </c>
      <c r="B6" s="437" t="s">
        <v>5</v>
      </c>
      <c r="C6" s="437"/>
      <c r="D6" s="437" t="s">
        <v>4</v>
      </c>
      <c r="E6" s="437" t="s">
        <v>6</v>
      </c>
      <c r="F6" s="438"/>
    </row>
    <row r="7" spans="1:6" s="7" customFormat="1" ht="12" customHeight="1">
      <c r="A7" s="442"/>
      <c r="B7" s="5" t="s">
        <v>7</v>
      </c>
      <c r="C7" s="5" t="s">
        <v>8</v>
      </c>
      <c r="D7" s="43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22</v>
      </c>
      <c r="C12" s="23">
        <v>23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44</v>
      </c>
      <c r="C19" s="31">
        <f>SUM(C11:C18)</f>
        <v>45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4"/>
      <c r="F21" s="353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168</v>
      </c>
      <c r="F24" s="21">
        <f>F25+F26</f>
        <v>159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198</v>
      </c>
      <c r="F25" s="23">
        <v>189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-30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-3</v>
      </c>
      <c r="F27" s="20">
        <v>9</v>
      </c>
    </row>
    <row r="28" spans="1:6" ht="12.75" customHeight="1">
      <c r="A28" s="33" t="s">
        <v>48</v>
      </c>
      <c r="B28" s="23">
        <v>934</v>
      </c>
      <c r="C28" s="23">
        <v>934</v>
      </c>
      <c r="D28" s="27" t="s">
        <v>49</v>
      </c>
      <c r="E28" s="28">
        <f>SUM(E25,E26,E27)</f>
        <v>165</v>
      </c>
      <c r="F28" s="28">
        <f>SUM(F25:F27)</f>
        <v>168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1436</v>
      </c>
      <c r="F29" s="28">
        <f>SUM(F14,F22,F28)</f>
        <v>1439</v>
      </c>
    </row>
    <row r="30" spans="1:6" ht="12.75" customHeight="1">
      <c r="A30" s="33" t="s">
        <v>52</v>
      </c>
      <c r="B30" s="23"/>
      <c r="C30" s="23"/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332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4"/>
      <c r="C37" s="354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1274</v>
      </c>
      <c r="C38" s="18">
        <f>SUM(C27:C37)</f>
        <v>1185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</v>
      </c>
      <c r="C41" s="20">
        <v>1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</v>
      </c>
      <c r="C42" s="18">
        <f>SUM(C40:C41)</f>
        <v>1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1319</v>
      </c>
      <c r="C44" s="18">
        <f>SUM(C19,C25,C38,C42,C43)</f>
        <v>1231</v>
      </c>
      <c r="D44" s="32" t="s">
        <v>78</v>
      </c>
      <c r="E44" s="354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15">
        <v>12</v>
      </c>
      <c r="F47" s="415">
        <v>17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14</v>
      </c>
      <c r="F54" s="28">
        <f>SUM(F44:F52)-F46</f>
        <v>18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4">
        <v>2</v>
      </c>
      <c r="C56" s="364">
        <v>1</v>
      </c>
      <c r="D56" s="34" t="s">
        <v>98</v>
      </c>
      <c r="E56" s="28">
        <f>SUM(E42,E54)</f>
        <v>14</v>
      </c>
      <c r="F56" s="28">
        <f>SUM(F54)</f>
        <v>18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4"/>
      <c r="C60" s="354"/>
      <c r="D60" s="23"/>
      <c r="E60" s="20"/>
      <c r="F60" s="28"/>
    </row>
    <row r="61" spans="1:6" ht="12.75" customHeight="1">
      <c r="A61" s="24" t="s">
        <v>103</v>
      </c>
      <c r="B61" s="23">
        <v>100</v>
      </c>
      <c r="C61" s="23">
        <v>93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102</v>
      </c>
      <c r="C62" s="18">
        <f>SUM(C55:C61)</f>
        <v>94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28</v>
      </c>
      <c r="C71" s="23">
        <v>9</v>
      </c>
      <c r="D71" s="23"/>
      <c r="E71" s="23"/>
      <c r="F71" s="21"/>
    </row>
    <row r="72" spans="1:6" ht="12.75" customHeight="1">
      <c r="A72" s="24" t="s">
        <v>112</v>
      </c>
      <c r="B72" s="23">
        <v>1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29</v>
      </c>
      <c r="C75" s="18">
        <f>SUM(C70:C74)</f>
        <v>132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131</v>
      </c>
      <c r="C77" s="18">
        <f>SUM(C54,C62,C69,C75,C76)</f>
        <v>226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1450</v>
      </c>
      <c r="C78" s="18">
        <f>SUM(C44,C77)</f>
        <v>1457</v>
      </c>
      <c r="D78" s="34" t="s">
        <v>118</v>
      </c>
      <c r="E78" s="28">
        <f>SUM(E29,E41,E56)</f>
        <v>1450</v>
      </c>
      <c r="F78" s="28">
        <f>SUM(F29,F41,F56)</f>
        <v>1457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65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B13" sqref="B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8" t="s">
        <v>264</v>
      </c>
      <c r="B2" s="518"/>
      <c r="C2" s="518"/>
    </row>
    <row r="3" spans="1:3" ht="12.75">
      <c r="A3" s="518" t="s">
        <v>476</v>
      </c>
      <c r="B3" s="518"/>
      <c r="C3" s="518"/>
    </row>
    <row r="4" spans="1:3" ht="12.75">
      <c r="A4" s="518" t="str">
        <f>'БАЛАНС-3м.'!A3:F3</f>
        <v>на "БУЛГАР ЧЕХ ИНВЕСТ ХОЛДИНГ" АД - СМОЛЯН</v>
      </c>
      <c r="B4" s="518"/>
      <c r="C4" s="518"/>
    </row>
    <row r="5" spans="1:3" ht="12.75">
      <c r="A5" s="518" t="str">
        <f>'БАЛАНС-3м.'!A4:F4</f>
        <v>към 30.06.2019</v>
      </c>
      <c r="B5" s="518"/>
      <c r="C5" s="518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14" t="s">
        <v>478</v>
      </c>
      <c r="B7" s="516" t="s">
        <v>479</v>
      </c>
      <c r="C7" s="517"/>
    </row>
    <row r="8" spans="1:3" ht="13.5" thickBot="1">
      <c r="A8" s="515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9</v>
      </c>
      <c r="C12" s="262">
        <v>2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2">
        <f>SUM(B11:B15)</f>
        <v>9</v>
      </c>
      <c r="C16" s="363">
        <f>SUM(C11:C15)</f>
        <v>2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45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65" t="str">
        <f>'БАЛАНС-3м.'!A81</f>
        <v>Дата: 22.07.2019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9" t="s">
        <v>264</v>
      </c>
      <c r="B2" s="519"/>
    </row>
    <row r="3" spans="1:2" ht="12.75">
      <c r="A3" s="519" t="s">
        <v>504</v>
      </c>
      <c r="B3" s="519"/>
    </row>
    <row r="4" spans="1:2" ht="15.75" customHeight="1">
      <c r="A4" s="519" t="str">
        <f>'БАЛАНС-3м.'!A3:F3</f>
        <v>на "БУЛГАР ЧЕХ ИНВЕСТ ХОЛДИНГ" АД - СМОЛЯН</v>
      </c>
      <c r="B4" s="519"/>
    </row>
    <row r="5" spans="1:2" ht="12.75">
      <c r="A5" s="519" t="str">
        <f>'БАЛАНС-3м.'!A4:F4</f>
        <v>към 30.06.2019</v>
      </c>
      <c r="B5" s="519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65" t="str">
        <f>'БАЛАНС-3м.'!A81</f>
        <v>Дата: 22.07.2019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0">
      <selection activeCell="A47" sqref="A47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20" t="s">
        <v>516</v>
      </c>
      <c r="D1" s="520"/>
    </row>
    <row r="2" spans="1:4" ht="19.5" customHeight="1">
      <c r="A2" s="523" t="s">
        <v>264</v>
      </c>
      <c r="B2" s="523"/>
      <c r="C2" s="523"/>
      <c r="D2" s="523"/>
    </row>
    <row r="3" spans="1:4" ht="16.5" customHeight="1">
      <c r="A3" s="523" t="s">
        <v>517</v>
      </c>
      <c r="B3" s="523"/>
      <c r="C3" s="523"/>
      <c r="D3" s="523"/>
    </row>
    <row r="4" spans="1:4" ht="16.5" customHeight="1">
      <c r="A4" s="523" t="str">
        <f>'БАЛАНС-3м.'!A3:F3</f>
        <v>на "БУЛГАР ЧЕХ ИНВЕСТ ХОЛДИНГ" АД - СМОЛЯН</v>
      </c>
      <c r="B4" s="523"/>
      <c r="C4" s="523"/>
      <c r="D4" s="523"/>
    </row>
    <row r="5" spans="1:4" ht="15" customHeight="1">
      <c r="A5" s="524" t="str">
        <f>'БАЛАНС-3м.'!A4:F4</f>
        <v>към 30.06.2019</v>
      </c>
      <c r="B5" s="524"/>
      <c r="C5" s="524"/>
      <c r="D5" s="524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1">
        <v>189</v>
      </c>
    </row>
    <row r="10" spans="1:4" ht="15.75" customHeight="1">
      <c r="A10" s="292" t="s">
        <v>523</v>
      </c>
      <c r="B10" s="293" t="s">
        <v>524</v>
      </c>
      <c r="C10" s="294"/>
      <c r="D10" s="361">
        <v>189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>
        <v>9</v>
      </c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9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614</v>
      </c>
      <c r="C27" s="294"/>
      <c r="D27" s="369">
        <f>SUM(-D26,D16)+D10</f>
        <v>198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30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/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0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46">
        <v>-3</v>
      </c>
    </row>
    <row r="43" spans="1:4" ht="12.75">
      <c r="A43" s="315"/>
      <c r="B43" s="315"/>
      <c r="C43" s="315"/>
      <c r="D43" s="315"/>
    </row>
    <row r="44" spans="1:4" ht="38.25" customHeight="1">
      <c r="A44" s="521" t="s">
        <v>590</v>
      </c>
      <c r="B44" s="521"/>
      <c r="C44" s="521"/>
      <c r="D44" s="521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65" t="str">
        <f>'БАЛАНС-3м.'!A81</f>
        <v>Дата: 22.07.2019 г. </v>
      </c>
      <c r="B47" s="316" t="s">
        <v>553</v>
      </c>
      <c r="C47" s="522" t="s">
        <v>554</v>
      </c>
      <c r="D47" s="52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G18" sqref="G18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5" t="s">
        <v>555</v>
      </c>
      <c r="G1" s="525"/>
    </row>
    <row r="2" spans="1:7" ht="12.75" customHeight="1">
      <c r="A2" s="526" t="s">
        <v>556</v>
      </c>
      <c r="B2" s="526"/>
      <c r="C2" s="526"/>
      <c r="D2" s="526"/>
      <c r="E2" s="526"/>
      <c r="F2" s="526"/>
      <c r="G2" s="526"/>
    </row>
    <row r="3" spans="1:7" ht="12.75">
      <c r="A3" s="526" t="s">
        <v>557</v>
      </c>
      <c r="B3" s="526"/>
      <c r="C3" s="526"/>
      <c r="D3" s="526"/>
      <c r="E3" s="526"/>
      <c r="F3" s="526"/>
      <c r="G3" s="526"/>
    </row>
    <row r="4" spans="1:7" ht="18.75" customHeight="1">
      <c r="A4" s="526" t="str">
        <f>'БАЛАНС-3м.'!A3:F3</f>
        <v>на "БУЛГАР ЧЕХ ИНВЕСТ ХОЛДИНГ" АД - СМОЛЯН</v>
      </c>
      <c r="B4" s="526"/>
      <c r="C4" s="526"/>
      <c r="D4" s="526"/>
      <c r="E4" s="526"/>
      <c r="F4" s="526"/>
      <c r="G4" s="526"/>
    </row>
    <row r="5" spans="1:7" ht="12.75">
      <c r="A5" s="526" t="str">
        <f>'БАЛАНС-3м.'!A4:F4</f>
        <v>към 30.06.2019</v>
      </c>
      <c r="B5" s="526"/>
      <c r="C5" s="526"/>
      <c r="D5" s="526"/>
      <c r="E5" s="526"/>
      <c r="F5" s="526"/>
      <c r="G5" s="526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8" t="s">
        <v>558</v>
      </c>
      <c r="B7" s="529" t="s">
        <v>559</v>
      </c>
      <c r="C7" s="529"/>
      <c r="D7" s="529"/>
      <c r="E7" s="529" t="s">
        <v>560</v>
      </c>
      <c r="F7" s="529"/>
      <c r="G7" s="530"/>
    </row>
    <row r="8" spans="1:7" ht="24.75" customHeight="1" thickBot="1">
      <c r="A8" s="528"/>
      <c r="B8" s="529" t="s">
        <v>561</v>
      </c>
      <c r="C8" s="531" t="s">
        <v>562</v>
      </c>
      <c r="D8" s="532"/>
      <c r="E8" s="529" t="s">
        <v>563</v>
      </c>
      <c r="F8" s="531" t="s">
        <v>564</v>
      </c>
      <c r="G8" s="533"/>
    </row>
    <row r="9" spans="1:7" ht="35.25" customHeight="1" thickBot="1">
      <c r="A9" s="528"/>
      <c r="B9" s="529"/>
      <c r="C9" s="320" t="s">
        <v>565</v>
      </c>
      <c r="D9" s="320" t="s">
        <v>566</v>
      </c>
      <c r="E9" s="529"/>
      <c r="F9" s="320" t="s">
        <v>565</v>
      </c>
      <c r="G9" s="321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3" t="s">
        <v>567</v>
      </c>
      <c r="B11" s="324"/>
      <c r="C11" s="324"/>
      <c r="D11" s="324"/>
      <c r="E11" s="421"/>
      <c r="F11" s="421"/>
      <c r="G11" s="422"/>
    </row>
    <row r="12" spans="1:7" ht="12.75">
      <c r="A12" s="325" t="s">
        <v>568</v>
      </c>
      <c r="B12" s="326"/>
      <c r="C12" s="326"/>
      <c r="D12" s="326"/>
      <c r="E12" s="423"/>
      <c r="F12" s="423"/>
      <c r="G12" s="424"/>
    </row>
    <row r="13" spans="1:7" ht="28.5" customHeight="1">
      <c r="A13" s="327" t="s">
        <v>569</v>
      </c>
      <c r="B13" s="326"/>
      <c r="C13" s="326"/>
      <c r="D13" s="326"/>
      <c r="E13" s="423"/>
      <c r="F13" s="423"/>
      <c r="G13" s="424"/>
    </row>
    <row r="14" spans="1:7" ht="16.5" customHeight="1">
      <c r="A14" s="327" t="s">
        <v>570</v>
      </c>
      <c r="B14" s="326"/>
      <c r="C14" s="326"/>
      <c r="D14" s="326"/>
      <c r="E14" s="423"/>
      <c r="F14" s="423"/>
      <c r="G14" s="424"/>
    </row>
    <row r="15" spans="1:7" ht="13.5" customHeight="1">
      <c r="A15" s="327" t="s">
        <v>571</v>
      </c>
      <c r="B15" s="326"/>
      <c r="C15" s="326"/>
      <c r="D15" s="326"/>
      <c r="E15" s="423"/>
      <c r="F15" s="423"/>
      <c r="G15" s="424"/>
    </row>
    <row r="16" spans="1:7" ht="12.75">
      <c r="A16" s="327" t="s">
        <v>572</v>
      </c>
      <c r="B16" s="326"/>
      <c r="C16" s="326"/>
      <c r="D16" s="326"/>
      <c r="E16" s="423"/>
      <c r="F16" s="423"/>
      <c r="G16" s="424"/>
    </row>
    <row r="17" spans="1:7" ht="12.75">
      <c r="A17" s="327" t="s">
        <v>573</v>
      </c>
      <c r="B17" s="326"/>
      <c r="C17" s="326"/>
      <c r="D17" s="326"/>
      <c r="E17" s="423"/>
      <c r="F17" s="423"/>
      <c r="G17" s="424"/>
    </row>
    <row r="18" spans="1:7" ht="13.5" thickBot="1">
      <c r="A18" s="328" t="s">
        <v>574</v>
      </c>
      <c r="B18" s="329"/>
      <c r="C18" s="329"/>
      <c r="D18" s="329"/>
      <c r="E18" s="425">
        <v>5</v>
      </c>
      <c r="F18" s="425"/>
      <c r="G18" s="426">
        <v>1</v>
      </c>
    </row>
    <row r="19" spans="1:7" ht="17.25" customHeight="1" thickBot="1">
      <c r="A19" s="330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0">
        <f t="shared" si="0"/>
        <v>5</v>
      </c>
      <c r="F19" s="420">
        <f t="shared" si="0"/>
        <v>0</v>
      </c>
      <c r="G19" s="427">
        <f t="shared" si="0"/>
        <v>1</v>
      </c>
    </row>
    <row r="20" spans="1:7" ht="12.75">
      <c r="A20" s="331" t="s">
        <v>576</v>
      </c>
      <c r="B20" s="324"/>
      <c r="C20" s="324"/>
      <c r="D20" s="324"/>
      <c r="E20" s="421"/>
      <c r="F20" s="421"/>
      <c r="G20" s="422"/>
    </row>
    <row r="21" spans="1:7" ht="18.75" customHeight="1">
      <c r="A21" s="332" t="s">
        <v>577</v>
      </c>
      <c r="B21" s="326"/>
      <c r="C21" s="326"/>
      <c r="D21" s="326"/>
      <c r="E21" s="423"/>
      <c r="F21" s="423"/>
      <c r="G21" s="424"/>
    </row>
    <row r="22" spans="1:7" ht="12.75">
      <c r="A22" s="325" t="s">
        <v>568</v>
      </c>
      <c r="B22" s="326"/>
      <c r="C22" s="326"/>
      <c r="D22" s="326"/>
      <c r="E22" s="423"/>
      <c r="F22" s="423"/>
      <c r="G22" s="424"/>
    </row>
    <row r="23" spans="1:7" ht="28.5" customHeight="1">
      <c r="A23" s="327" t="s">
        <v>569</v>
      </c>
      <c r="B23" s="326"/>
      <c r="C23" s="326"/>
      <c r="D23" s="326"/>
      <c r="E23" s="423"/>
      <c r="F23" s="423"/>
      <c r="G23" s="424"/>
    </row>
    <row r="24" spans="1:7" ht="17.25" customHeight="1">
      <c r="A24" s="327" t="s">
        <v>570</v>
      </c>
      <c r="B24" s="326"/>
      <c r="C24" s="326"/>
      <c r="D24" s="326"/>
      <c r="E24" s="423"/>
      <c r="F24" s="423"/>
      <c r="G24" s="424"/>
    </row>
    <row r="25" spans="1:7" ht="13.5" customHeight="1">
      <c r="A25" s="327" t="s">
        <v>571</v>
      </c>
      <c r="B25" s="326"/>
      <c r="C25" s="326"/>
      <c r="D25" s="326"/>
      <c r="E25" s="423"/>
      <c r="F25" s="423"/>
      <c r="G25" s="424"/>
    </row>
    <row r="26" spans="1:7" ht="12.75">
      <c r="A26" s="327" t="s">
        <v>572</v>
      </c>
      <c r="B26" s="326"/>
      <c r="C26" s="326"/>
      <c r="D26" s="326"/>
      <c r="E26" s="423"/>
      <c r="F26" s="423"/>
      <c r="G26" s="424"/>
    </row>
    <row r="27" spans="1:7" ht="12.75">
      <c r="A27" s="327" t="s">
        <v>573</v>
      </c>
      <c r="B27" s="326"/>
      <c r="C27" s="326"/>
      <c r="D27" s="326"/>
      <c r="E27" s="423"/>
      <c r="F27" s="423"/>
      <c r="G27" s="424"/>
    </row>
    <row r="28" spans="1:7" ht="13.5" thickBot="1">
      <c r="A28" s="328" t="s">
        <v>574</v>
      </c>
      <c r="B28" s="329"/>
      <c r="C28" s="329"/>
      <c r="D28" s="329"/>
      <c r="E28" s="425"/>
      <c r="F28" s="425"/>
      <c r="G28" s="426"/>
    </row>
    <row r="29" spans="1:7" ht="15" customHeight="1" thickBot="1">
      <c r="A29" s="330" t="s">
        <v>575</v>
      </c>
      <c r="B29" s="322"/>
      <c r="C29" s="322"/>
      <c r="D29" s="322"/>
      <c r="E29" s="320"/>
      <c r="F29" s="320"/>
      <c r="G29" s="321"/>
    </row>
    <row r="30" spans="1:7" ht="12.75">
      <c r="A30" s="331" t="s">
        <v>576</v>
      </c>
      <c r="B30" s="324"/>
      <c r="C30" s="324"/>
      <c r="D30" s="324"/>
      <c r="E30" s="421"/>
      <c r="F30" s="421"/>
      <c r="G30" s="422"/>
    </row>
    <row r="31" spans="1:7" ht="15" customHeight="1">
      <c r="A31" s="333" t="s">
        <v>578</v>
      </c>
      <c r="B31" s="326"/>
      <c r="C31" s="326"/>
      <c r="D31" s="326"/>
      <c r="E31" s="423"/>
      <c r="F31" s="423"/>
      <c r="G31" s="424"/>
    </row>
    <row r="32" spans="1:7" ht="12.75">
      <c r="A32" s="334" t="s">
        <v>568</v>
      </c>
      <c r="B32" s="326"/>
      <c r="C32" s="326"/>
      <c r="D32" s="326"/>
      <c r="E32" s="423"/>
      <c r="F32" s="423"/>
      <c r="G32" s="424"/>
    </row>
    <row r="33" spans="1:7" ht="30" customHeight="1">
      <c r="A33" s="327" t="s">
        <v>569</v>
      </c>
      <c r="B33" s="326"/>
      <c r="C33" s="326"/>
      <c r="D33" s="326"/>
      <c r="E33" s="423"/>
      <c r="F33" s="423"/>
      <c r="G33" s="424"/>
    </row>
    <row r="34" spans="1:7" ht="18.75" customHeight="1">
      <c r="A34" s="327" t="s">
        <v>579</v>
      </c>
      <c r="B34" s="326"/>
      <c r="C34" s="326"/>
      <c r="D34" s="326"/>
      <c r="E34" s="423"/>
      <c r="F34" s="423"/>
      <c r="G34" s="424"/>
    </row>
    <row r="35" spans="1:7" ht="18" customHeight="1">
      <c r="A35" s="327" t="s">
        <v>580</v>
      </c>
      <c r="B35" s="326"/>
      <c r="C35" s="326"/>
      <c r="D35" s="326"/>
      <c r="E35" s="423"/>
      <c r="F35" s="423"/>
      <c r="G35" s="424"/>
    </row>
    <row r="36" spans="1:7" ht="12.75">
      <c r="A36" s="327" t="s">
        <v>572</v>
      </c>
      <c r="B36" s="326"/>
      <c r="C36" s="326"/>
      <c r="D36" s="326"/>
      <c r="E36" s="423"/>
      <c r="F36" s="423"/>
      <c r="G36" s="424"/>
    </row>
    <row r="37" spans="1:7" ht="12.75">
      <c r="A37" s="327" t="s">
        <v>573</v>
      </c>
      <c r="B37" s="326"/>
      <c r="C37" s="326"/>
      <c r="D37" s="326"/>
      <c r="E37" s="423"/>
      <c r="F37" s="423"/>
      <c r="G37" s="424"/>
    </row>
    <row r="38" spans="1:7" ht="13.5" thickBot="1">
      <c r="A38" s="328" t="s">
        <v>574</v>
      </c>
      <c r="B38" s="329"/>
      <c r="C38" s="329"/>
      <c r="D38" s="329"/>
      <c r="E38" s="425"/>
      <c r="F38" s="425"/>
      <c r="G38" s="426"/>
    </row>
    <row r="39" spans="1:7" ht="18.75" customHeight="1" thickBot="1">
      <c r="A39" s="330" t="s">
        <v>575</v>
      </c>
      <c r="B39" s="322"/>
      <c r="C39" s="322"/>
      <c r="D39" s="322"/>
      <c r="E39" s="320">
        <f>SUM(E33:E38)</f>
        <v>0</v>
      </c>
      <c r="F39" s="320"/>
      <c r="G39" s="320">
        <f>SUM(G33:G38)</f>
        <v>0</v>
      </c>
    </row>
    <row r="40" spans="1:7" ht="12.75">
      <c r="A40" s="331" t="s">
        <v>576</v>
      </c>
      <c r="B40" s="324"/>
      <c r="C40" s="324"/>
      <c r="D40" s="324"/>
      <c r="E40" s="421"/>
      <c r="F40" s="421"/>
      <c r="G40" s="422"/>
    </row>
    <row r="41" spans="1:7" ht="19.5" customHeight="1">
      <c r="A41" s="332" t="s">
        <v>581</v>
      </c>
      <c r="B41" s="326"/>
      <c r="C41" s="326"/>
      <c r="D41" s="326"/>
      <c r="E41" s="423"/>
      <c r="F41" s="423"/>
      <c r="G41" s="424"/>
    </row>
    <row r="42" spans="1:7" ht="12.75">
      <c r="A42" s="325" t="s">
        <v>568</v>
      </c>
      <c r="B42" s="326"/>
      <c r="C42" s="326"/>
      <c r="D42" s="326"/>
      <c r="E42" s="423"/>
      <c r="F42" s="423"/>
      <c r="G42" s="424"/>
    </row>
    <row r="43" spans="1:7" ht="28.5" customHeight="1">
      <c r="A43" s="327" t="s">
        <v>569</v>
      </c>
      <c r="B43" s="326"/>
      <c r="C43" s="326"/>
      <c r="D43" s="326"/>
      <c r="E43" s="423"/>
      <c r="F43" s="423"/>
      <c r="G43" s="424"/>
    </row>
    <row r="44" spans="1:7" ht="15" customHeight="1">
      <c r="A44" s="327" t="s">
        <v>570</v>
      </c>
      <c r="B44" s="326"/>
      <c r="C44" s="326"/>
      <c r="D44" s="326"/>
      <c r="E44" s="423"/>
      <c r="F44" s="423"/>
      <c r="G44" s="424"/>
    </row>
    <row r="45" spans="1:7" ht="15.75" customHeight="1">
      <c r="A45" s="327" t="s">
        <v>582</v>
      </c>
      <c r="B45" s="326"/>
      <c r="C45" s="326"/>
      <c r="D45" s="326"/>
      <c r="E45" s="423"/>
      <c r="F45" s="423"/>
      <c r="G45" s="424"/>
    </row>
    <row r="46" spans="1:7" ht="12.75">
      <c r="A46" s="327" t="s">
        <v>572</v>
      </c>
      <c r="B46" s="326"/>
      <c r="C46" s="326"/>
      <c r="D46" s="326"/>
      <c r="E46" s="423"/>
      <c r="F46" s="423"/>
      <c r="G46" s="424"/>
    </row>
    <row r="47" spans="1:7" ht="12.75">
      <c r="A47" s="327" t="s">
        <v>573</v>
      </c>
      <c r="B47" s="326"/>
      <c r="C47" s="326"/>
      <c r="D47" s="326"/>
      <c r="E47" s="423"/>
      <c r="F47" s="423"/>
      <c r="G47" s="424"/>
    </row>
    <row r="48" spans="1:7" ht="13.5" thickBot="1">
      <c r="A48" s="328" t="s">
        <v>574</v>
      </c>
      <c r="B48" s="329"/>
      <c r="C48" s="329"/>
      <c r="D48" s="329"/>
      <c r="E48" s="425"/>
      <c r="F48" s="425"/>
      <c r="G48" s="426"/>
    </row>
    <row r="49" spans="1:7" ht="15.75" customHeight="1" thickBot="1">
      <c r="A49" s="330" t="s">
        <v>575</v>
      </c>
      <c r="B49" s="322"/>
      <c r="C49" s="322"/>
      <c r="D49" s="322"/>
      <c r="E49" s="320"/>
      <c r="F49" s="320"/>
      <c r="G49" s="321"/>
    </row>
    <row r="50" spans="1:7" ht="12.75">
      <c r="A50" s="416" t="s">
        <v>576</v>
      </c>
      <c r="B50" s="417"/>
      <c r="C50" s="417"/>
      <c r="D50" s="417"/>
      <c r="E50" s="428"/>
      <c r="F50" s="428"/>
      <c r="G50" s="429"/>
    </row>
    <row r="51" spans="1:7" ht="20.25" customHeight="1">
      <c r="A51" s="332" t="s">
        <v>583</v>
      </c>
      <c r="B51" s="326"/>
      <c r="C51" s="326"/>
      <c r="D51" s="326"/>
      <c r="E51" s="423"/>
      <c r="F51" s="423"/>
      <c r="G51" s="424"/>
    </row>
    <row r="52" spans="1:7" ht="12.75">
      <c r="A52" s="325" t="s">
        <v>568</v>
      </c>
      <c r="B52" s="326"/>
      <c r="C52" s="326"/>
      <c r="D52" s="326"/>
      <c r="E52" s="423"/>
      <c r="F52" s="423"/>
      <c r="G52" s="424"/>
    </row>
    <row r="53" spans="1:7" ht="25.5" customHeight="1">
      <c r="A53" s="327" t="s">
        <v>584</v>
      </c>
      <c r="B53" s="326"/>
      <c r="C53" s="326"/>
      <c r="D53" s="326"/>
      <c r="E53" s="423"/>
      <c r="F53" s="423"/>
      <c r="G53" s="424"/>
    </row>
    <row r="54" spans="1:7" ht="14.25" customHeight="1">
      <c r="A54" s="327" t="s">
        <v>585</v>
      </c>
      <c r="B54" s="326"/>
      <c r="C54" s="326"/>
      <c r="D54" s="326"/>
      <c r="E54" s="423"/>
      <c r="F54" s="423"/>
      <c r="G54" s="424"/>
    </row>
    <row r="55" spans="1:7" ht="16.5" customHeight="1">
      <c r="A55" s="327" t="s">
        <v>580</v>
      </c>
      <c r="B55" s="326"/>
      <c r="C55" s="326"/>
      <c r="D55" s="326"/>
      <c r="E55" s="423"/>
      <c r="F55" s="423"/>
      <c r="G55" s="424"/>
    </row>
    <row r="56" spans="1:7" ht="12.75">
      <c r="A56" s="327" t="s">
        <v>572</v>
      </c>
      <c r="B56" s="326"/>
      <c r="C56" s="326"/>
      <c r="D56" s="326"/>
      <c r="E56" s="423"/>
      <c r="F56" s="423"/>
      <c r="G56" s="424"/>
    </row>
    <row r="57" spans="1:7" ht="12.75">
      <c r="A57" s="327" t="s">
        <v>573</v>
      </c>
      <c r="B57" s="326"/>
      <c r="C57" s="326"/>
      <c r="D57" s="326"/>
      <c r="E57" s="423">
        <f>E17-E37+E27</f>
        <v>0</v>
      </c>
      <c r="F57" s="423"/>
      <c r="G57" s="424">
        <f>G17-G37+G28</f>
        <v>0</v>
      </c>
    </row>
    <row r="58" spans="1:7" ht="13.5" thickBot="1">
      <c r="A58" s="418" t="s">
        <v>574</v>
      </c>
      <c r="B58" s="419"/>
      <c r="C58" s="419"/>
      <c r="D58" s="419"/>
      <c r="E58" s="430">
        <f>E18-E38+E28</f>
        <v>5</v>
      </c>
      <c r="F58" s="430"/>
      <c r="G58" s="431">
        <f>G18-G38+G29</f>
        <v>1</v>
      </c>
    </row>
    <row r="59" spans="1:7" ht="18.75" customHeight="1" thickBot="1">
      <c r="A59" s="330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0">
        <f t="shared" si="1"/>
        <v>5</v>
      </c>
      <c r="F59" s="420">
        <f t="shared" si="1"/>
        <v>0</v>
      </c>
      <c r="G59" s="427">
        <f t="shared" si="1"/>
        <v>1</v>
      </c>
    </row>
    <row r="60" spans="1:7" ht="13.5" thickBot="1">
      <c r="A60" s="335" t="s">
        <v>576</v>
      </c>
      <c r="B60" s="336"/>
      <c r="C60" s="336"/>
      <c r="D60" s="336"/>
      <c r="E60" s="432"/>
      <c r="F60" s="432"/>
      <c r="G60" s="433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65" t="str">
        <f>'БАЛАНС-3м.'!A81</f>
        <v>Дата: 22.07.2019 г. </v>
      </c>
      <c r="B62" s="527" t="s">
        <v>586</v>
      </c>
      <c r="C62" s="527"/>
      <c r="D62" s="337"/>
      <c r="E62" s="527" t="s">
        <v>587</v>
      </c>
      <c r="F62" s="527"/>
      <c r="G62" s="527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3">
      <selection activeCell="E43" sqref="E43"/>
    </sheetView>
  </sheetViews>
  <sheetFormatPr defaultColWidth="10.75390625" defaultRowHeight="12.75"/>
  <cols>
    <col min="1" max="1" width="39.75390625" style="375" customWidth="1"/>
    <col min="2" max="2" width="9.375" style="376" customWidth="1"/>
    <col min="3" max="3" width="11.75390625" style="376" customWidth="1"/>
    <col min="4" max="4" width="41.875" style="375" customWidth="1"/>
    <col min="5" max="5" width="9.125" style="376" customWidth="1"/>
    <col min="6" max="6" width="11.125" style="376" customWidth="1"/>
    <col min="7" max="16384" width="10.75390625" style="376" customWidth="1"/>
  </cols>
  <sheetData>
    <row r="1" ht="15">
      <c r="E1" s="377" t="s">
        <v>124</v>
      </c>
    </row>
    <row r="2" ht="15">
      <c r="E2" s="377" t="s">
        <v>593</v>
      </c>
    </row>
    <row r="3" spans="1:6" ht="15">
      <c r="A3" s="445" t="s">
        <v>125</v>
      </c>
      <c r="B3" s="445"/>
      <c r="C3" s="445"/>
      <c r="D3" s="445"/>
      <c r="E3" s="445"/>
      <c r="F3" s="445"/>
    </row>
    <row r="4" spans="1:6" ht="15">
      <c r="A4" s="445" t="s">
        <v>126</v>
      </c>
      <c r="B4" s="445"/>
      <c r="C4" s="445"/>
      <c r="D4" s="445"/>
      <c r="E4" s="445"/>
      <c r="F4" s="445"/>
    </row>
    <row r="5" spans="1:6" ht="15">
      <c r="A5" s="446" t="str">
        <f>'БАЛАНС-3м.'!A3:F3</f>
        <v>на "БУЛГАР ЧЕХ ИНВЕСТ ХОЛДИНГ" АД - СМОЛЯН</v>
      </c>
      <c r="B5" s="446"/>
      <c r="C5" s="446"/>
      <c r="D5" s="446"/>
      <c r="E5" s="446"/>
      <c r="F5" s="446"/>
    </row>
    <row r="6" spans="1:6" ht="15.75" thickBot="1">
      <c r="A6" s="447" t="str">
        <f>'БАЛАНС-3м.'!A4:F4</f>
        <v>към 30.06.2019</v>
      </c>
      <c r="B6" s="447"/>
      <c r="C6" s="447"/>
      <c r="D6" s="447"/>
      <c r="E6" s="447"/>
      <c r="F6" s="447"/>
    </row>
    <row r="7" spans="1:6" s="380" customFormat="1" ht="14.25">
      <c r="A7" s="443" t="s">
        <v>127</v>
      </c>
      <c r="B7" s="378" t="s">
        <v>128</v>
      </c>
      <c r="C7" s="379"/>
      <c r="D7" s="443" t="s">
        <v>129</v>
      </c>
      <c r="E7" s="378" t="s">
        <v>128</v>
      </c>
      <c r="F7" s="379"/>
    </row>
    <row r="8" spans="1:6" s="380" customFormat="1" ht="28.5">
      <c r="A8" s="444"/>
      <c r="B8" s="381" t="s">
        <v>130</v>
      </c>
      <c r="C8" s="382" t="s">
        <v>131</v>
      </c>
      <c r="D8" s="444"/>
      <c r="E8" s="382" t="s">
        <v>130</v>
      </c>
      <c r="F8" s="381" t="s">
        <v>131</v>
      </c>
    </row>
    <row r="9" spans="1:6" s="386" customFormat="1" ht="14.25">
      <c r="A9" s="383" t="s">
        <v>9</v>
      </c>
      <c r="B9" s="384">
        <v>1</v>
      </c>
      <c r="C9" s="385">
        <v>2</v>
      </c>
      <c r="D9" s="383" t="s">
        <v>9</v>
      </c>
      <c r="E9" s="384">
        <v>1</v>
      </c>
      <c r="F9" s="385">
        <v>2</v>
      </c>
    </row>
    <row r="10" spans="1:6" ht="24" customHeight="1">
      <c r="A10" s="387" t="s">
        <v>132</v>
      </c>
      <c r="B10" s="388"/>
      <c r="C10" s="389"/>
      <c r="D10" s="387" t="s">
        <v>133</v>
      </c>
      <c r="E10" s="388"/>
      <c r="F10" s="389"/>
    </row>
    <row r="11" spans="1:6" ht="24" customHeight="1">
      <c r="A11" s="390" t="s">
        <v>134</v>
      </c>
      <c r="B11" s="391"/>
      <c r="C11" s="392"/>
      <c r="D11" s="390" t="s">
        <v>135</v>
      </c>
      <c r="E11" s="393"/>
      <c r="F11" s="392"/>
    </row>
    <row r="12" spans="1:6" ht="15.75" customHeight="1">
      <c r="A12" s="394" t="s">
        <v>136</v>
      </c>
      <c r="B12" s="391">
        <v>0</v>
      </c>
      <c r="C12" s="391">
        <v>0</v>
      </c>
      <c r="D12" s="394" t="s">
        <v>137</v>
      </c>
      <c r="E12" s="393"/>
      <c r="F12" s="392"/>
    </row>
    <row r="13" spans="1:6" ht="15.75" customHeight="1">
      <c r="A13" s="394" t="s">
        <v>138</v>
      </c>
      <c r="B13" s="391">
        <v>8</v>
      </c>
      <c r="C13" s="391">
        <v>9</v>
      </c>
      <c r="D13" s="394" t="s">
        <v>139</v>
      </c>
      <c r="E13" s="393"/>
      <c r="F13" s="392"/>
    </row>
    <row r="14" spans="1:6" ht="15.75" customHeight="1">
      <c r="A14" s="394" t="s">
        <v>140</v>
      </c>
      <c r="B14" s="391">
        <v>1</v>
      </c>
      <c r="C14" s="391">
        <v>1</v>
      </c>
      <c r="D14" s="394" t="s">
        <v>141</v>
      </c>
      <c r="E14" s="393"/>
      <c r="F14" s="393"/>
    </row>
    <row r="15" spans="1:6" ht="15.75" customHeight="1">
      <c r="A15" s="394" t="s">
        <v>142</v>
      </c>
      <c r="B15" s="391">
        <v>3</v>
      </c>
      <c r="C15" s="391">
        <v>3</v>
      </c>
      <c r="D15" s="394" t="s">
        <v>143</v>
      </c>
      <c r="E15" s="393">
        <v>1</v>
      </c>
      <c r="F15" s="393">
        <v>1</v>
      </c>
    </row>
    <row r="16" spans="1:6" ht="17.25" customHeight="1">
      <c r="A16" s="394" t="s">
        <v>144</v>
      </c>
      <c r="B16" s="391">
        <v>1</v>
      </c>
      <c r="C16" s="391"/>
      <c r="D16" s="395" t="s">
        <v>30</v>
      </c>
      <c r="E16" s="389">
        <f>SUM(E11:E15)</f>
        <v>1</v>
      </c>
      <c r="F16" s="389">
        <f>SUM(F11:F15)</f>
        <v>1</v>
      </c>
    </row>
    <row r="17" spans="1:6" ht="17.25" customHeight="1">
      <c r="A17" s="394" t="s">
        <v>145</v>
      </c>
      <c r="B17" s="391"/>
      <c r="C17" s="391"/>
      <c r="D17" s="390" t="s">
        <v>146</v>
      </c>
      <c r="E17" s="393"/>
      <c r="F17" s="392"/>
    </row>
    <row r="18" spans="1:6" ht="17.25" customHeight="1">
      <c r="A18" s="396" t="s">
        <v>147</v>
      </c>
      <c r="B18" s="391"/>
      <c r="C18" s="393"/>
      <c r="D18" s="397" t="s">
        <v>148</v>
      </c>
      <c r="E18" s="393"/>
      <c r="F18" s="392"/>
    </row>
    <row r="19" spans="1:6" ht="17.25" customHeight="1">
      <c r="A19" s="396" t="s">
        <v>149</v>
      </c>
      <c r="C19" s="393"/>
      <c r="D19" s="390" t="s">
        <v>150</v>
      </c>
      <c r="E19" s="393"/>
      <c r="F19" s="392"/>
    </row>
    <row r="20" spans="1:6" ht="17.25" customHeight="1">
      <c r="A20" s="395" t="s">
        <v>30</v>
      </c>
      <c r="B20" s="388">
        <f>SUM(B12:B19)</f>
        <v>13</v>
      </c>
      <c r="C20" s="388">
        <f>SUM(C12:C19)</f>
        <v>13</v>
      </c>
      <c r="D20" s="398" t="s">
        <v>151</v>
      </c>
      <c r="E20" s="393">
        <v>9</v>
      </c>
      <c r="F20" s="393">
        <v>7</v>
      </c>
    </row>
    <row r="21" spans="1:6" ht="24" customHeight="1">
      <c r="A21" s="390" t="s">
        <v>152</v>
      </c>
      <c r="B21" s="393"/>
      <c r="C21" s="392"/>
      <c r="D21" s="398" t="s">
        <v>153</v>
      </c>
      <c r="E21" s="393"/>
      <c r="F21" s="392"/>
    </row>
    <row r="22" spans="1:6" ht="24" customHeight="1">
      <c r="A22" s="394" t="s">
        <v>154</v>
      </c>
      <c r="B22" s="393"/>
      <c r="C22" s="392"/>
      <c r="D22" s="394" t="s">
        <v>155</v>
      </c>
      <c r="E22" s="393"/>
      <c r="F22" s="392">
        <v>0</v>
      </c>
    </row>
    <row r="23" spans="1:6" ht="24" customHeight="1">
      <c r="A23" s="394" t="s">
        <v>156</v>
      </c>
      <c r="B23" s="393"/>
      <c r="C23" s="392"/>
      <c r="D23" s="394" t="s">
        <v>157</v>
      </c>
      <c r="E23" s="393"/>
      <c r="F23" s="392"/>
    </row>
    <row r="24" spans="1:6" ht="29.25" customHeight="1">
      <c r="A24" s="394" t="s">
        <v>158</v>
      </c>
      <c r="B24" s="393"/>
      <c r="C24" s="392"/>
      <c r="D24" s="394" t="s">
        <v>159</v>
      </c>
      <c r="E24" s="393"/>
      <c r="F24" s="392"/>
    </row>
    <row r="25" spans="1:6" ht="27" customHeight="1">
      <c r="A25" s="399" t="s">
        <v>160</v>
      </c>
      <c r="B25" s="388"/>
      <c r="C25" s="389"/>
      <c r="D25" s="400" t="s">
        <v>161</v>
      </c>
      <c r="E25" s="388"/>
      <c r="F25" s="392"/>
    </row>
    <row r="26" spans="1:6" ht="24" customHeight="1">
      <c r="A26" s="399" t="s">
        <v>162</v>
      </c>
      <c r="B26" s="388"/>
      <c r="C26" s="389"/>
      <c r="D26" s="394" t="s">
        <v>163</v>
      </c>
      <c r="E26" s="388"/>
      <c r="F26" s="389"/>
    </row>
    <row r="27" spans="1:6" ht="24" customHeight="1">
      <c r="A27" s="401" t="s">
        <v>42</v>
      </c>
      <c r="B27" s="389">
        <f>SUM(B21:B26)</f>
        <v>0</v>
      </c>
      <c r="C27" s="389">
        <f>SUM(C21:C26)</f>
        <v>0</v>
      </c>
      <c r="D27" s="401" t="s">
        <v>68</v>
      </c>
      <c r="E27" s="389">
        <f>SUM(E20:E26)</f>
        <v>9</v>
      </c>
      <c r="F27" s="389">
        <f>SUM(F20:F26)</f>
        <v>7</v>
      </c>
    </row>
    <row r="28" spans="1:6" ht="24" customHeight="1">
      <c r="A28" s="390" t="s">
        <v>164</v>
      </c>
      <c r="B28" s="388"/>
      <c r="C28" s="389"/>
      <c r="D28" s="387" t="s">
        <v>165</v>
      </c>
      <c r="E28" s="389">
        <f>SUM(E16,E17,E27)</f>
        <v>10</v>
      </c>
      <c r="F28" s="389">
        <f>SUM(F16,F17,F27)</f>
        <v>8</v>
      </c>
    </row>
    <row r="29" spans="1:6" ht="24" customHeight="1">
      <c r="A29" s="394" t="s">
        <v>166</v>
      </c>
      <c r="B29" s="388"/>
      <c r="C29" s="389"/>
      <c r="D29" s="387" t="s">
        <v>167</v>
      </c>
      <c r="E29" s="388">
        <v>3</v>
      </c>
      <c r="F29" s="392">
        <v>5</v>
      </c>
    </row>
    <row r="30" spans="1:6" ht="24" customHeight="1">
      <c r="A30" s="402" t="s">
        <v>168</v>
      </c>
      <c r="B30" s="393"/>
      <c r="C30" s="392"/>
      <c r="D30" s="390" t="s">
        <v>169</v>
      </c>
      <c r="E30" s="393"/>
      <c r="F30" s="392"/>
    </row>
    <row r="31" spans="1:6" ht="24" customHeight="1">
      <c r="A31" s="394" t="s">
        <v>170</v>
      </c>
      <c r="B31" s="393"/>
      <c r="C31" s="392"/>
      <c r="D31" s="387"/>
      <c r="E31" s="393"/>
      <c r="F31" s="392"/>
    </row>
    <row r="32" spans="1:6" ht="24" customHeight="1">
      <c r="A32" s="394" t="s">
        <v>171</v>
      </c>
      <c r="B32" s="393"/>
      <c r="C32" s="392"/>
      <c r="D32" s="387"/>
      <c r="E32" s="393"/>
      <c r="F32" s="392"/>
    </row>
    <row r="33" spans="1:6" ht="24" customHeight="1">
      <c r="A33" s="394" t="s">
        <v>172</v>
      </c>
      <c r="B33" s="393"/>
      <c r="C33" s="392"/>
      <c r="D33" s="387"/>
      <c r="E33" s="393"/>
      <c r="F33" s="392"/>
    </row>
    <row r="34" spans="1:6" ht="24" customHeight="1" thickBot="1">
      <c r="A34" s="395" t="s">
        <v>68</v>
      </c>
      <c r="B34" s="389">
        <f>SUM(B29:B33)</f>
        <v>0</v>
      </c>
      <c r="C34" s="389">
        <f>SUM(C29:C33)</f>
        <v>0</v>
      </c>
      <c r="D34" s="403"/>
      <c r="E34" s="393"/>
      <c r="F34" s="392"/>
    </row>
    <row r="35" spans="1:6" ht="24" customHeight="1">
      <c r="A35" s="387" t="s">
        <v>173</v>
      </c>
      <c r="B35" s="389">
        <f>SUM(B20,B27,B34)</f>
        <v>13</v>
      </c>
      <c r="C35" s="389">
        <f>SUM(C20,C27,C34)</f>
        <v>13</v>
      </c>
      <c r="D35" s="387"/>
      <c r="E35" s="393"/>
      <c r="F35" s="392"/>
    </row>
    <row r="36" spans="1:6" ht="18" customHeight="1">
      <c r="A36" s="387" t="s">
        <v>174</v>
      </c>
      <c r="B36" s="388"/>
      <c r="C36" s="388">
        <v>0</v>
      </c>
      <c r="D36" s="387"/>
      <c r="E36" s="388"/>
      <c r="F36" s="389"/>
    </row>
    <row r="37" spans="1:6" ht="15.75" customHeight="1">
      <c r="A37" s="390" t="s">
        <v>175</v>
      </c>
      <c r="B37" s="388">
        <v>0</v>
      </c>
      <c r="C37" s="389">
        <v>0</v>
      </c>
      <c r="D37" s="387"/>
      <c r="E37" s="388"/>
      <c r="F37" s="389"/>
    </row>
    <row r="38" spans="1:6" ht="17.25" customHeight="1">
      <c r="A38" s="387" t="s">
        <v>176</v>
      </c>
      <c r="B38" s="388">
        <f>B35+B37</f>
        <v>13</v>
      </c>
      <c r="C38" s="388">
        <f>C35+C37</f>
        <v>13</v>
      </c>
      <c r="D38" s="387" t="s">
        <v>177</v>
      </c>
      <c r="E38" s="389">
        <f>SUM(E28,E30)</f>
        <v>10</v>
      </c>
      <c r="F38" s="389">
        <f>SUM(F28,F30)</f>
        <v>8</v>
      </c>
    </row>
    <row r="39" spans="1:6" ht="17.25" customHeight="1">
      <c r="A39" s="404" t="s">
        <v>178</v>
      </c>
      <c r="B39" s="388">
        <f>B36</f>
        <v>0</v>
      </c>
      <c r="C39" s="388">
        <f>C36</f>
        <v>0</v>
      </c>
      <c r="D39" s="387" t="s">
        <v>179</v>
      </c>
      <c r="E39" s="392">
        <v>3</v>
      </c>
      <c r="F39" s="392">
        <v>5</v>
      </c>
    </row>
    <row r="40" spans="1:6" ht="17.25" customHeight="1">
      <c r="A40" s="390" t="s">
        <v>180</v>
      </c>
      <c r="B40" s="388"/>
      <c r="C40" s="388"/>
      <c r="D40" s="387"/>
      <c r="E40" s="388"/>
      <c r="F40" s="389"/>
    </row>
    <row r="41" spans="1:6" ht="17.25" customHeight="1">
      <c r="A41" s="394" t="s">
        <v>181</v>
      </c>
      <c r="B41" s="388"/>
      <c r="C41" s="389"/>
      <c r="D41" s="405"/>
      <c r="E41" s="388"/>
      <c r="F41" s="389"/>
    </row>
    <row r="42" spans="1:6" ht="17.25" customHeight="1">
      <c r="A42" s="394" t="s">
        <v>182</v>
      </c>
      <c r="B42" s="388"/>
      <c r="C42" s="392"/>
      <c r="D42" s="387"/>
      <c r="E42" s="393"/>
      <c r="F42" s="392"/>
    </row>
    <row r="43" spans="1:6" ht="17.25" customHeight="1">
      <c r="A43" s="387" t="s">
        <v>183</v>
      </c>
      <c r="B43" s="389">
        <f>B39-B40</f>
        <v>0</v>
      </c>
      <c r="C43" s="389">
        <f>C39-C40</f>
        <v>0</v>
      </c>
      <c r="D43" s="387" t="s">
        <v>184</v>
      </c>
      <c r="E43" s="389">
        <f>E39</f>
        <v>3</v>
      </c>
      <c r="F43" s="389">
        <f>F39</f>
        <v>5</v>
      </c>
    </row>
    <row r="44" spans="1:6" ht="17.25" customHeight="1" thickBot="1">
      <c r="A44" s="403" t="s">
        <v>185</v>
      </c>
      <c r="B44" s="406">
        <f>SUM(B35,B40,B43)</f>
        <v>13</v>
      </c>
      <c r="C44" s="406">
        <f>SUM(C35,C40,C43)</f>
        <v>13</v>
      </c>
      <c r="D44" s="403" t="s">
        <v>186</v>
      </c>
      <c r="E44" s="406">
        <f>SUM(E38,E43)</f>
        <v>13</v>
      </c>
      <c r="F44" s="406">
        <f>SUM(F38,F43)</f>
        <v>13</v>
      </c>
    </row>
    <row r="45" spans="2:6" ht="15" customHeight="1">
      <c r="B45" s="407"/>
      <c r="C45" s="407"/>
      <c r="D45" s="408"/>
      <c r="E45" s="407"/>
      <c r="F45" s="407"/>
    </row>
    <row r="46" spans="1:6" ht="15" customHeight="1">
      <c r="A46" s="409" t="str">
        <f>'БАЛАНС-3м.'!A81</f>
        <v>Дата: 22.07.2019 г. </v>
      </c>
      <c r="B46" s="410" t="s">
        <v>187</v>
      </c>
      <c r="C46" s="410"/>
      <c r="D46" s="411"/>
      <c r="E46" s="410" t="s">
        <v>591</v>
      </c>
      <c r="F46" s="410"/>
    </row>
    <row r="47" ht="24" customHeight="1">
      <c r="A47" s="41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D38" sqref="D38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8" t="s">
        <v>188</v>
      </c>
      <c r="G1" s="448"/>
    </row>
    <row r="2" spans="1:7" ht="12.75">
      <c r="A2" s="49"/>
      <c r="B2" s="49"/>
      <c r="C2" s="49"/>
      <c r="F2" s="448" t="s">
        <v>594</v>
      </c>
      <c r="G2" s="448"/>
    </row>
    <row r="3" spans="1:7" ht="12.75">
      <c r="A3" s="451" t="s">
        <v>125</v>
      </c>
      <c r="B3" s="451"/>
      <c r="C3" s="451"/>
      <c r="D3" s="451"/>
      <c r="E3" s="451"/>
      <c r="F3" s="451"/>
      <c r="G3" s="451"/>
    </row>
    <row r="4" spans="1:7" ht="15.75" customHeight="1">
      <c r="A4" s="451" t="s">
        <v>189</v>
      </c>
      <c r="B4" s="451"/>
      <c r="C4" s="451"/>
      <c r="D4" s="451"/>
      <c r="E4" s="451"/>
      <c r="F4" s="451"/>
      <c r="G4" s="451"/>
    </row>
    <row r="5" spans="1:7" ht="16.5" customHeight="1">
      <c r="A5" s="449" t="str">
        <f>'БАЛАНС-3м.'!A3:F3</f>
        <v>на "БУЛГАР ЧЕХ ИНВЕСТ ХОЛДИНГ" АД - СМОЛЯН</v>
      </c>
      <c r="B5" s="449"/>
      <c r="C5" s="449"/>
      <c r="D5" s="449"/>
      <c r="E5" s="449"/>
      <c r="F5" s="449"/>
      <c r="G5" s="449"/>
    </row>
    <row r="6" spans="1:7" ht="11.25" customHeight="1" thickBot="1">
      <c r="A6" s="450" t="str">
        <f>'БАЛАНС-3м.'!A4:F4</f>
        <v>към 30.06.2019</v>
      </c>
      <c r="B6" s="450"/>
      <c r="C6" s="450"/>
      <c r="D6" s="450"/>
      <c r="E6" s="450"/>
      <c r="F6" s="450"/>
      <c r="G6" s="450"/>
    </row>
    <row r="7" spans="1:7" ht="13.5" thickBot="1">
      <c r="A7" s="452" t="s">
        <v>190</v>
      </c>
      <c r="B7" s="454" t="s">
        <v>191</v>
      </c>
      <c r="C7" s="455"/>
      <c r="D7" s="456"/>
      <c r="E7" s="457" t="s">
        <v>192</v>
      </c>
      <c r="F7" s="458"/>
      <c r="G7" s="459"/>
    </row>
    <row r="8" spans="1:7" ht="26.25" thickBot="1">
      <c r="A8" s="453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/>
      <c r="C11" s="60">
        <v>10</v>
      </c>
      <c r="D11" s="56">
        <f aca="true" t="shared" si="0" ref="D11:D18">B11-C11</f>
        <v>-10</v>
      </c>
      <c r="E11" s="60">
        <v>1</v>
      </c>
      <c r="F11" s="60">
        <v>9</v>
      </c>
      <c r="G11" s="62">
        <f aca="true" t="shared" si="1" ref="G11:G37">E11-F11</f>
        <v>-8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4</v>
      </c>
      <c r="D13" s="56">
        <f>B13-C13</f>
        <v>-4</v>
      </c>
      <c r="E13" s="60"/>
      <c r="F13" s="60">
        <v>3</v>
      </c>
      <c r="G13" s="62">
        <f t="shared" si="1"/>
        <v>-3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>
        <v>1</v>
      </c>
      <c r="D16" s="56">
        <f t="shared" si="0"/>
        <v>-1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1</v>
      </c>
      <c r="D18" s="56">
        <f t="shared" si="0"/>
        <v>-1</v>
      </c>
      <c r="E18" s="60"/>
      <c r="F18" s="60"/>
      <c r="G18" s="62">
        <f t="shared" si="1"/>
        <v>0</v>
      </c>
    </row>
    <row r="19" spans="1:7" ht="12.75">
      <c r="A19" s="63" t="s">
        <v>201</v>
      </c>
      <c r="B19" s="64">
        <f>SUM(B10:B18)</f>
        <v>0</v>
      </c>
      <c r="C19" s="344">
        <f>SUM(C10:C18)</f>
        <v>16</v>
      </c>
      <c r="D19" s="64">
        <f>SUM(D10:D18)</f>
        <v>-16</v>
      </c>
      <c r="E19" s="64">
        <f>SUM(E10:E18)</f>
        <v>1</v>
      </c>
      <c r="F19" s="64">
        <f>SUM(F10:F18)</f>
        <v>12</v>
      </c>
      <c r="G19" s="65">
        <f t="shared" si="1"/>
        <v>-11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59"/>
      <c r="D29" s="360">
        <f t="shared" si="3"/>
        <v>0</v>
      </c>
      <c r="E29" s="60"/>
      <c r="F29" s="359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>
        <v>89</v>
      </c>
      <c r="D31" s="56">
        <f t="shared" si="3"/>
        <v>-89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2</v>
      </c>
      <c r="C32" s="60"/>
      <c r="D32" s="56">
        <f t="shared" si="3"/>
        <v>2</v>
      </c>
      <c r="E32" s="60">
        <v>11</v>
      </c>
      <c r="F32" s="60"/>
      <c r="G32" s="62">
        <f t="shared" si="1"/>
        <v>11</v>
      </c>
    </row>
    <row r="33" spans="1:7" ht="12.7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>
        <v>1</v>
      </c>
      <c r="G35" s="62">
        <f t="shared" si="1"/>
        <v>-1</v>
      </c>
    </row>
    <row r="36" spans="1:9" ht="12.75">
      <c r="A36" s="63" t="s">
        <v>213</v>
      </c>
      <c r="B36" s="64">
        <f>SUM(B28:B35)</f>
        <v>2</v>
      </c>
      <c r="C36" s="64">
        <f>SUM(C28:C35)</f>
        <v>89</v>
      </c>
      <c r="D36" s="64">
        <f>SUM(D28:D35)</f>
        <v>-87</v>
      </c>
      <c r="E36" s="64">
        <f>SUM(E28:E35)</f>
        <v>11</v>
      </c>
      <c r="F36" s="64">
        <f>SUM(F28:F35)</f>
        <v>1</v>
      </c>
      <c r="G36" s="65">
        <f t="shared" si="1"/>
        <v>10</v>
      </c>
      <c r="I36" s="48" t="s">
        <v>597</v>
      </c>
    </row>
    <row r="37" spans="1:7" ht="27">
      <c r="A37" s="66" t="s">
        <v>214</v>
      </c>
      <c r="B37" s="64">
        <f>SUM(B19,B27,B36)</f>
        <v>2</v>
      </c>
      <c r="C37" s="344">
        <f>SUM(C19,C27,C36)</f>
        <v>105</v>
      </c>
      <c r="D37" s="342">
        <f>SUM(D19,D27,D36)</f>
        <v>-103</v>
      </c>
      <c r="E37" s="64">
        <f>SUM(E19,E27,E36)</f>
        <v>12</v>
      </c>
      <c r="F37" s="64">
        <f>SUM(F19,F27,F36)</f>
        <v>13</v>
      </c>
      <c r="G37" s="65">
        <f t="shared" si="1"/>
        <v>-1</v>
      </c>
    </row>
    <row r="38" spans="1:7" ht="13.5">
      <c r="A38" s="66" t="s">
        <v>215</v>
      </c>
      <c r="B38" s="67"/>
      <c r="C38" s="340"/>
      <c r="D38" s="344">
        <v>132</v>
      </c>
      <c r="E38" s="341"/>
      <c r="F38" s="64"/>
      <c r="G38" s="65">
        <v>133</v>
      </c>
    </row>
    <row r="39" spans="1:7" ht="14.25" thickBot="1">
      <c r="A39" s="68" t="s">
        <v>216</v>
      </c>
      <c r="B39" s="69"/>
      <c r="C39" s="69"/>
      <c r="D39" s="343">
        <f>D37+D38</f>
        <v>29</v>
      </c>
      <c r="E39" s="69"/>
      <c r="F39" s="70"/>
      <c r="G39" s="65">
        <f>G37+G38</f>
        <v>132</v>
      </c>
    </row>
    <row r="41" spans="1:6" ht="12.75">
      <c r="A41" s="365" t="str">
        <f>'БАЛАНС-3м.'!A81</f>
        <v>Дата: 22.07.2019 г. </v>
      </c>
      <c r="B41" s="71" t="s">
        <v>217</v>
      </c>
      <c r="C41" s="72"/>
      <c r="E41" s="448" t="s">
        <v>218</v>
      </c>
      <c r="F41" s="448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4">
      <selection activeCell="K28" sqref="K28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5" t="s">
        <v>125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73" customFormat="1" ht="11.25" customHeight="1">
      <c r="A4" s="465" t="s">
        <v>220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s="73" customFormat="1" ht="10.5">
      <c r="A5" s="466" t="str">
        <f>'БАЛАНС-3м.'!A3:F3</f>
        <v>на "БУЛГАР ЧЕХ ИНВЕСТ ХОЛДИНГ" АД - СМОЛЯН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77"/>
      <c r="M5" s="77"/>
    </row>
    <row r="6" spans="1:13" s="79" customFormat="1" ht="10.5">
      <c r="A6" s="467" t="str">
        <f>'БАЛАНС-3м.'!A4:F4</f>
        <v>към 30.06.2019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68" t="s">
        <v>222</v>
      </c>
      <c r="B8" s="468" t="s">
        <v>223</v>
      </c>
      <c r="C8" s="460" t="s">
        <v>224</v>
      </c>
      <c r="D8" s="461"/>
      <c r="E8" s="461"/>
      <c r="F8" s="461"/>
      <c r="G8" s="462"/>
      <c r="H8" s="80" t="s">
        <v>225</v>
      </c>
      <c r="I8" s="81"/>
      <c r="J8" s="473" t="s">
        <v>226</v>
      </c>
      <c r="K8" s="468" t="s">
        <v>227</v>
      </c>
    </row>
    <row r="9" spans="1:11" s="82" customFormat="1" ht="11.25" thickBot="1">
      <c r="A9" s="469"/>
      <c r="B9" s="469"/>
      <c r="C9" s="463" t="s">
        <v>228</v>
      </c>
      <c r="D9" s="463" t="s">
        <v>229</v>
      </c>
      <c r="E9" s="461" t="s">
        <v>230</v>
      </c>
      <c r="F9" s="461"/>
      <c r="G9" s="462"/>
      <c r="H9" s="463" t="s">
        <v>231</v>
      </c>
      <c r="I9" s="471" t="s">
        <v>232</v>
      </c>
      <c r="J9" s="474"/>
      <c r="K9" s="469"/>
    </row>
    <row r="10" spans="1:11" s="82" customFormat="1" ht="23.25" thickBot="1">
      <c r="A10" s="470"/>
      <c r="B10" s="470"/>
      <c r="C10" s="464"/>
      <c r="D10" s="464"/>
      <c r="E10" s="83" t="s">
        <v>233</v>
      </c>
      <c r="F10" s="83" t="s">
        <v>234</v>
      </c>
      <c r="G10" s="83" t="s">
        <v>235</v>
      </c>
      <c r="H10" s="464"/>
      <c r="I10" s="472"/>
      <c r="J10" s="475"/>
      <c r="K10" s="470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56"/>
      <c r="H12" s="87">
        <v>198</v>
      </c>
      <c r="I12" s="87">
        <v>-30</v>
      </c>
      <c r="J12" s="87"/>
      <c r="K12" s="88">
        <f aca="true" t="shared" si="0" ref="K12:K28">SUM(B12:J12)</f>
        <v>1439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-3</v>
      </c>
      <c r="J16" s="90"/>
      <c r="K16" s="88">
        <f t="shared" si="0"/>
        <v>-3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198</v>
      </c>
      <c r="I28" s="87">
        <f t="shared" si="1"/>
        <v>-33</v>
      </c>
      <c r="J28" s="87">
        <f t="shared" si="1"/>
        <v>0</v>
      </c>
      <c r="K28" s="88">
        <f t="shared" si="0"/>
        <v>1436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198</v>
      </c>
      <c r="I31" s="98">
        <f t="shared" si="2"/>
        <v>-33</v>
      </c>
      <c r="J31" s="98">
        <f t="shared" si="2"/>
        <v>0</v>
      </c>
      <c r="K31" s="99">
        <f>SUM(B31:J31)</f>
        <v>1436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65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65" t="str">
        <f>'БАЛАНС-3м.'!A81</f>
        <v>Дата: 22.07.2019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0">
      <selection activeCell="C27" sqref="C27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83"/>
      <c r="E1" s="483"/>
      <c r="F1" s="483"/>
      <c r="G1" s="483"/>
      <c r="H1" s="483"/>
      <c r="I1" s="483"/>
      <c r="J1" s="483"/>
      <c r="K1" s="483"/>
      <c r="L1" s="116"/>
      <c r="M1" s="483" t="s">
        <v>262</v>
      </c>
      <c r="N1" s="483"/>
      <c r="O1" s="483"/>
      <c r="P1" s="116" t="s">
        <v>263</v>
      </c>
      <c r="Q1" s="116"/>
    </row>
    <row r="2" spans="1:17" ht="12.75">
      <c r="A2" s="484" t="s">
        <v>264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</row>
    <row r="3" spans="1:17" ht="12.75">
      <c r="A3" s="484" t="s">
        <v>265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</row>
    <row r="4" spans="1:17" ht="13.5" customHeight="1">
      <c r="A4" s="481" t="str">
        <f>'БАЛАНС-3м.'!A3:F3</f>
        <v>на "БУЛГАР ЧЕХ ИНВЕСТ ХОЛДИНГ" АД - СМОЛЯН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1:17" ht="12.75" customHeight="1">
      <c r="A5" s="481" t="str">
        <f>'БАЛАНС-3м.'!A4:F4</f>
        <v>към 30.06.2019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9" t="s">
        <v>222</v>
      </c>
      <c r="B7" s="480"/>
      <c r="C7" s="480" t="s">
        <v>268</v>
      </c>
      <c r="D7" s="480"/>
      <c r="E7" s="480"/>
      <c r="F7" s="480"/>
      <c r="G7" s="480" t="s">
        <v>269</v>
      </c>
      <c r="H7" s="480"/>
      <c r="I7" s="480" t="s">
        <v>270</v>
      </c>
      <c r="J7" s="480" t="s">
        <v>271</v>
      </c>
      <c r="K7" s="480"/>
      <c r="L7" s="480"/>
      <c r="M7" s="480"/>
      <c r="N7" s="480" t="s">
        <v>269</v>
      </c>
      <c r="O7" s="480"/>
      <c r="P7" s="480" t="s">
        <v>272</v>
      </c>
      <c r="Q7" s="482" t="s">
        <v>273</v>
      </c>
    </row>
    <row r="8" spans="1:17" ht="54" customHeight="1" thickBot="1">
      <c r="A8" s="479"/>
      <c r="B8" s="480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80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80"/>
      <c r="Q8" s="482"/>
    </row>
    <row r="9" spans="1:17" ht="13.5" customHeight="1" thickBot="1">
      <c r="A9" s="476" t="s">
        <v>236</v>
      </c>
      <c r="B9" s="477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14" t="s">
        <v>283</v>
      </c>
      <c r="B10" s="413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13</v>
      </c>
      <c r="K12" s="126">
        <v>1</v>
      </c>
      <c r="L12" s="126"/>
      <c r="M12" s="127">
        <f t="shared" si="2"/>
        <v>14</v>
      </c>
      <c r="N12" s="126"/>
      <c r="O12" s="126"/>
      <c r="P12" s="127">
        <f t="shared" si="3"/>
        <v>14</v>
      </c>
      <c r="Q12" s="128">
        <f t="shared" si="4"/>
        <v>22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15</v>
      </c>
      <c r="K18" s="133">
        <f t="shared" si="5"/>
        <v>1</v>
      </c>
      <c r="L18" s="133">
        <f t="shared" si="5"/>
        <v>0</v>
      </c>
      <c r="M18" s="133">
        <f t="shared" si="5"/>
        <v>16</v>
      </c>
      <c r="N18" s="133">
        <f t="shared" si="5"/>
        <v>0</v>
      </c>
      <c r="O18" s="133">
        <f t="shared" si="5"/>
        <v>0</v>
      </c>
      <c r="P18" s="133">
        <f t="shared" si="5"/>
        <v>16</v>
      </c>
      <c r="Q18" s="134">
        <f t="shared" si="5"/>
        <v>44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934</v>
      </c>
      <c r="D27" s="126"/>
      <c r="E27" s="126"/>
      <c r="F27" s="127">
        <f>C27+D27-E27</f>
        <v>934</v>
      </c>
      <c r="G27" s="126"/>
      <c r="H27" s="126"/>
      <c r="I27" s="127">
        <f>F27+G27-H27</f>
        <v>934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934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/>
      <c r="D29" s="127"/>
      <c r="E29" s="126"/>
      <c r="F29" s="127">
        <f>C29+D29-E29</f>
        <v>0</v>
      </c>
      <c r="G29" s="126"/>
      <c r="H29" s="126"/>
      <c r="I29" s="127">
        <f>F29+G29-H29</f>
        <v>0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0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942</v>
      </c>
      <c r="D33" s="133">
        <f t="shared" si="10"/>
        <v>0</v>
      </c>
      <c r="E33" s="133">
        <f t="shared" si="10"/>
        <v>0</v>
      </c>
      <c r="F33" s="133">
        <f t="shared" si="10"/>
        <v>942</v>
      </c>
      <c r="G33" s="133">
        <f t="shared" si="10"/>
        <v>0</v>
      </c>
      <c r="H33" s="133">
        <f t="shared" si="10"/>
        <v>0</v>
      </c>
      <c r="I33" s="133">
        <f t="shared" si="10"/>
        <v>942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942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1002</v>
      </c>
      <c r="D38" s="148">
        <f t="shared" si="12"/>
        <v>0</v>
      </c>
      <c r="E38" s="148">
        <f>SUM(E18,E24,E33,E37)</f>
        <v>0</v>
      </c>
      <c r="F38" s="148">
        <f>SUM(F18,F24,F33,F37)</f>
        <v>1002</v>
      </c>
      <c r="G38" s="148">
        <f t="shared" si="12"/>
        <v>0</v>
      </c>
      <c r="H38" s="148">
        <f t="shared" si="12"/>
        <v>0</v>
      </c>
      <c r="I38" s="148">
        <f t="shared" si="12"/>
        <v>1002</v>
      </c>
      <c r="J38" s="148">
        <f t="shared" si="12"/>
        <v>15</v>
      </c>
      <c r="K38" s="148">
        <f t="shared" si="12"/>
        <v>1</v>
      </c>
      <c r="L38" s="148">
        <f t="shared" si="12"/>
        <v>0</v>
      </c>
      <c r="M38" s="148">
        <f>SUM(M18,M24,M33,M37)</f>
        <v>16</v>
      </c>
      <c r="N38" s="148">
        <f t="shared" si="12"/>
        <v>0</v>
      </c>
      <c r="O38" s="148">
        <f t="shared" si="12"/>
        <v>0</v>
      </c>
      <c r="P38" s="148">
        <f t="shared" si="12"/>
        <v>16</v>
      </c>
      <c r="Q38" s="149">
        <f t="shared" si="12"/>
        <v>986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65" t="str">
        <f>'БАЛАНС-3м.'!A81</f>
        <v>Дата: 22.07.2019 г. </v>
      </c>
      <c r="C41" s="115"/>
      <c r="D41" s="115"/>
      <c r="E41" s="115"/>
      <c r="F41" s="115"/>
      <c r="G41" s="478" t="s">
        <v>322</v>
      </c>
      <c r="H41" s="478"/>
      <c r="I41" s="478"/>
      <c r="J41" s="115"/>
      <c r="K41" s="115"/>
      <c r="L41" s="115"/>
      <c r="M41" s="115"/>
      <c r="N41" s="115"/>
      <c r="O41" s="478" t="s">
        <v>323</v>
      </c>
      <c r="P41" s="478"/>
      <c r="Q41" s="478"/>
    </row>
  </sheetData>
  <sheetProtection/>
  <mergeCells count="17">
    <mergeCell ref="A5:Q5"/>
    <mergeCell ref="A4:Q4"/>
    <mergeCell ref="P7:P8"/>
    <mergeCell ref="Q7:Q8"/>
    <mergeCell ref="D1:K1"/>
    <mergeCell ref="M1:O1"/>
    <mergeCell ref="A2:Q2"/>
    <mergeCell ref="A3:Q3"/>
    <mergeCell ref="A9:B9"/>
    <mergeCell ref="G41:I41"/>
    <mergeCell ref="O41:Q41"/>
    <mergeCell ref="A7:B8"/>
    <mergeCell ref="C7:F7"/>
    <mergeCell ref="G7:H7"/>
    <mergeCell ref="I7:I8"/>
    <mergeCell ref="J7:M7"/>
    <mergeCell ref="N7:O7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B88" sqref="B88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6"/>
      <c r="E1" s="486"/>
    </row>
    <row r="2" spans="1:5" ht="12.75">
      <c r="A2" s="494" t="s">
        <v>264</v>
      </c>
      <c r="B2" s="494"/>
      <c r="C2" s="494"/>
      <c r="D2" s="494"/>
      <c r="E2" s="152"/>
    </row>
    <row r="3" spans="1:5" ht="12.75">
      <c r="A3" s="494" t="s">
        <v>325</v>
      </c>
      <c r="B3" s="494"/>
      <c r="C3" s="494"/>
      <c r="D3" s="494"/>
      <c r="E3" s="153"/>
    </row>
    <row r="4" spans="1:5" ht="16.5" customHeight="1">
      <c r="A4" s="494" t="str">
        <f>'БАЛАНС-3м.'!A3:F3</f>
        <v>на "БУЛГАР ЧЕХ ИНВЕСТ ХОЛДИНГ" АД - СМОЛЯН</v>
      </c>
      <c r="B4" s="494"/>
      <c r="C4" s="494"/>
      <c r="D4" s="494"/>
      <c r="E4" s="153"/>
    </row>
    <row r="5" spans="1:5" ht="12.75">
      <c r="A5" s="494" t="str">
        <f>'БАЛАНС-3м.'!A4:F4</f>
        <v>към 30.06.2019</v>
      </c>
      <c r="B5" s="494"/>
      <c r="C5" s="494"/>
      <c r="D5" s="494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90" t="s">
        <v>222</v>
      </c>
      <c r="B7" s="492" t="s">
        <v>328</v>
      </c>
      <c r="C7" s="488" t="s">
        <v>329</v>
      </c>
      <c r="D7" s="489"/>
      <c r="E7" s="150"/>
    </row>
    <row r="8" spans="1:5" ht="14.25" customHeight="1" thickBot="1">
      <c r="A8" s="491"/>
      <c r="B8" s="493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332</v>
      </c>
      <c r="C13" s="165"/>
      <c r="D13" s="166">
        <v>332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67"/>
      <c r="C15" s="165"/>
      <c r="D15" s="368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58">
        <v>1</v>
      </c>
      <c r="C20" s="169"/>
      <c r="D20" s="371">
        <v>1</v>
      </c>
      <c r="E20" s="150"/>
    </row>
    <row r="21" spans="1:5" s="135" customFormat="1" ht="15.75" customHeight="1" thickBot="1">
      <c r="A21" s="171" t="s">
        <v>602</v>
      </c>
      <c r="B21" s="172">
        <f>SUM(B12:B20)</f>
        <v>333</v>
      </c>
      <c r="C21" s="172">
        <f>SUM(C12:C20)</f>
        <v>0</v>
      </c>
      <c r="D21" s="372">
        <f>SUM(D12:D20)</f>
        <v>333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49" t="s">
        <v>342</v>
      </c>
      <c r="B23" s="350">
        <f>SUM(B24:B26)</f>
        <v>102</v>
      </c>
      <c r="C23" s="350">
        <f>SUM(C24:C26)</f>
        <v>102</v>
      </c>
      <c r="D23" s="351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2</v>
      </c>
      <c r="C25" s="165">
        <v>2</v>
      </c>
      <c r="D25" s="166"/>
      <c r="E25" s="150"/>
    </row>
    <row r="26" spans="1:5" ht="12.75">
      <c r="A26" s="167" t="s">
        <v>345</v>
      </c>
      <c r="B26" s="165">
        <v>100</v>
      </c>
      <c r="C26" s="165">
        <v>100</v>
      </c>
      <c r="D26" s="166"/>
      <c r="E26" s="150"/>
    </row>
    <row r="27" spans="1:5" s="135" customFormat="1" ht="15" customHeight="1">
      <c r="A27" s="349" t="s">
        <v>346</v>
      </c>
      <c r="B27" s="350"/>
      <c r="C27" s="350">
        <f>B27</f>
        <v>0</v>
      </c>
      <c r="D27" s="351"/>
      <c r="E27" s="163"/>
    </row>
    <row r="28" spans="1:5" ht="15" customHeight="1">
      <c r="A28" s="167" t="s">
        <v>347</v>
      </c>
      <c r="B28" s="350"/>
      <c r="C28" s="350"/>
      <c r="D28" s="166"/>
      <c r="E28" s="150"/>
    </row>
    <row r="29" spans="1:5" ht="16.5" customHeight="1">
      <c r="A29" s="167" t="s">
        <v>348</v>
      </c>
      <c r="B29" s="350"/>
      <c r="C29" s="350"/>
      <c r="D29" s="166"/>
      <c r="E29" s="150"/>
    </row>
    <row r="30" spans="1:5" ht="15" customHeight="1">
      <c r="A30" s="167" t="s">
        <v>349</v>
      </c>
      <c r="B30" s="350"/>
      <c r="C30" s="350"/>
      <c r="D30" s="166"/>
      <c r="E30" s="150"/>
    </row>
    <row r="31" spans="1:5" ht="15" customHeight="1">
      <c r="A31" s="167" t="s">
        <v>350</v>
      </c>
      <c r="B31" s="350"/>
      <c r="C31" s="350"/>
      <c r="D31" s="166"/>
      <c r="E31" s="150"/>
    </row>
    <row r="32" spans="1:5" s="135" customFormat="1" ht="15.75" customHeight="1">
      <c r="A32" s="349" t="s">
        <v>351</v>
      </c>
      <c r="B32" s="350">
        <f>SUM(B33:B37)</f>
        <v>0</v>
      </c>
      <c r="C32" s="350">
        <f>SUM(C33:C37)</f>
        <v>0</v>
      </c>
      <c r="D32" s="351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55"/>
      <c r="C34" s="355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49" t="s">
        <v>357</v>
      </c>
      <c r="B38" s="350">
        <f>SUM(B39:B42)</f>
        <v>0</v>
      </c>
      <c r="C38" s="350">
        <f>SUM(C39:C42)</f>
        <v>0</v>
      </c>
      <c r="D38" s="351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102</v>
      </c>
      <c r="C43" s="172">
        <f>SUM(C23,C27,C28,C29,C30,C31,C32,C38)</f>
        <v>102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435</v>
      </c>
      <c r="C44" s="172">
        <f>SUM(C10,C21,C43)</f>
        <v>102</v>
      </c>
      <c r="D44" s="172">
        <f>SUM(D10,D21,D43)</f>
        <v>333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7" t="s">
        <v>222</v>
      </c>
      <c r="B47" s="488" t="s">
        <v>366</v>
      </c>
      <c r="C47" s="488" t="s">
        <v>367</v>
      </c>
      <c r="D47" s="488"/>
      <c r="E47" s="489" t="s">
        <v>368</v>
      </c>
    </row>
    <row r="48" spans="1:5" ht="27" customHeight="1" thickBot="1">
      <c r="A48" s="487"/>
      <c r="B48" s="488"/>
      <c r="C48" s="155" t="s">
        <v>330</v>
      </c>
      <c r="D48" s="155" t="s">
        <v>331</v>
      </c>
      <c r="E48" s="489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49" t="s">
        <v>369</v>
      </c>
      <c r="B66" s="350">
        <f>SUM(B67:B68)</f>
        <v>0</v>
      </c>
      <c r="C66" s="350">
        <f>SUM(C67:C68)</f>
        <v>0</v>
      </c>
      <c r="D66" s="350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49" t="s">
        <v>372</v>
      </c>
      <c r="B69" s="350">
        <f>SUM(B70:B71)</f>
        <v>0</v>
      </c>
      <c r="C69" s="350">
        <f>SUM(C70:C71)</f>
        <v>0</v>
      </c>
      <c r="D69" s="350"/>
      <c r="E69" s="352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49" t="s">
        <v>63</v>
      </c>
      <c r="B72" s="350"/>
      <c r="C72" s="350"/>
      <c r="D72" s="350"/>
      <c r="E72" s="352"/>
    </row>
    <row r="73" spans="1:5" s="135" customFormat="1" ht="15.75" customHeight="1">
      <c r="A73" s="349" t="s">
        <v>388</v>
      </c>
      <c r="B73" s="350">
        <v>12</v>
      </c>
      <c r="C73" s="350">
        <v>12</v>
      </c>
      <c r="D73" s="350"/>
      <c r="E73" s="352"/>
    </row>
    <row r="74" spans="1:5" s="135" customFormat="1" ht="17.25" customHeight="1">
      <c r="A74" s="349" t="s">
        <v>378</v>
      </c>
      <c r="B74" s="350"/>
      <c r="C74" s="350">
        <f>B74</f>
        <v>0</v>
      </c>
      <c r="D74" s="350"/>
      <c r="E74" s="352"/>
    </row>
    <row r="75" spans="1:5" s="135" customFormat="1" ht="18" customHeight="1">
      <c r="A75" s="349" t="s">
        <v>389</v>
      </c>
      <c r="B75" s="350">
        <v>1</v>
      </c>
      <c r="C75" s="350">
        <v>1</v>
      </c>
      <c r="D75" s="350"/>
      <c r="E75" s="352"/>
    </row>
    <row r="76" spans="1:5" s="135" customFormat="1" ht="18" customHeight="1">
      <c r="A76" s="349" t="s">
        <v>91</v>
      </c>
      <c r="B76" s="350">
        <v>1</v>
      </c>
      <c r="C76" s="350">
        <v>1</v>
      </c>
      <c r="D76" s="350"/>
      <c r="E76" s="352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>
        <v>1</v>
      </c>
      <c r="C80" s="165">
        <v>1</v>
      </c>
      <c r="D80" s="165"/>
      <c r="E80" s="182"/>
    </row>
    <row r="81" spans="1:5" s="135" customFormat="1" ht="15.75" customHeight="1">
      <c r="A81" s="349" t="s">
        <v>390</v>
      </c>
      <c r="B81" s="350">
        <f>SUM(B82:B84)</f>
        <v>0</v>
      </c>
      <c r="C81" s="350">
        <f>SUM(C82:C84)</f>
        <v>0</v>
      </c>
      <c r="D81" s="350"/>
      <c r="E81" s="352"/>
    </row>
    <row r="82" spans="1:5" ht="15" customHeight="1">
      <c r="A82" s="167" t="s">
        <v>391</v>
      </c>
      <c r="B82" s="355"/>
      <c r="C82" s="355">
        <f>B82</f>
        <v>0</v>
      </c>
      <c r="D82" s="165"/>
      <c r="E82" s="182"/>
    </row>
    <row r="83" spans="1:5" ht="15" customHeight="1">
      <c r="A83" s="167" t="s">
        <v>392</v>
      </c>
      <c r="B83" s="355"/>
      <c r="C83" s="355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49" t="s">
        <v>394</v>
      </c>
      <c r="B85" s="350">
        <f>SUM(B86:B87)</f>
        <v>0</v>
      </c>
      <c r="C85" s="350">
        <f>SUM(C86:C87)</f>
        <v>0</v>
      </c>
      <c r="D85" s="350"/>
      <c r="E85" s="352"/>
    </row>
    <row r="86" spans="1:5" ht="15" customHeight="1">
      <c r="A86" s="168" t="s">
        <v>395</v>
      </c>
      <c r="B86" s="169"/>
      <c r="C86" s="169"/>
      <c r="D86" s="169"/>
      <c r="E86" s="183"/>
    </row>
    <row r="87" spans="1:5" ht="15" customHeight="1" thickBot="1">
      <c r="A87" s="168" t="s">
        <v>361</v>
      </c>
      <c r="B87" s="169"/>
      <c r="C87" s="169"/>
      <c r="D87" s="169"/>
      <c r="E87" s="183"/>
    </row>
    <row r="88" spans="1:5" ht="13.5" customHeight="1" thickBot="1">
      <c r="A88" s="184" t="s">
        <v>396</v>
      </c>
      <c r="B88" s="172">
        <f>SUM(B66,B69,B72,B73,B74,B75,B76,B81,B85)</f>
        <v>14</v>
      </c>
      <c r="C88" s="172">
        <f>SUM(C66,C69,C72,C73,C74,C75,C76,C81,C85)</f>
        <v>14</v>
      </c>
      <c r="D88" s="172">
        <f>SUM(D66,D69,D72,D73,D74,D75,D76,D81,D85)</f>
        <v>0</v>
      </c>
      <c r="E88" s="172">
        <f>SUM(E65:E86)</f>
        <v>0</v>
      </c>
    </row>
    <row r="89" spans="1:5" ht="13.5" thickBot="1">
      <c r="A89" s="185" t="s">
        <v>397</v>
      </c>
      <c r="B89" s="338">
        <f>B64+B88</f>
        <v>14</v>
      </c>
      <c r="C89" s="338">
        <f>C64+C88</f>
        <v>14</v>
      </c>
      <c r="D89" s="338">
        <f>D64+D88</f>
        <v>0</v>
      </c>
      <c r="E89" s="338">
        <f>E64+E88</f>
        <v>0</v>
      </c>
    </row>
    <row r="90" spans="1:5" ht="12.75">
      <c r="A90" s="151"/>
      <c r="B90" s="151"/>
      <c r="C90" s="151"/>
      <c r="D90" s="151"/>
      <c r="E90" s="150"/>
    </row>
    <row r="91" spans="1:5" ht="13.5" thickBot="1">
      <c r="A91" s="154" t="s">
        <v>398</v>
      </c>
      <c r="B91" s="151"/>
      <c r="C91" s="151"/>
      <c r="D91" s="151"/>
      <c r="E91" s="186" t="s">
        <v>327</v>
      </c>
    </row>
    <row r="92" spans="1:5" ht="25.5" customHeight="1" thickBot="1">
      <c r="A92" s="159" t="s">
        <v>222</v>
      </c>
      <c r="B92" s="157" t="s">
        <v>399</v>
      </c>
      <c r="C92" s="157" t="s">
        <v>278</v>
      </c>
      <c r="D92" s="157" t="s">
        <v>279</v>
      </c>
      <c r="E92" s="156" t="s">
        <v>400</v>
      </c>
    </row>
    <row r="93" spans="1:5" ht="13.5" thickBot="1">
      <c r="A93" s="159" t="s">
        <v>9</v>
      </c>
      <c r="B93" s="155">
        <v>1</v>
      </c>
      <c r="C93" s="155">
        <v>2</v>
      </c>
      <c r="D93" s="155">
        <v>3</v>
      </c>
      <c r="E93" s="180">
        <v>4</v>
      </c>
    </row>
    <row r="94" spans="1:5" ht="17.25" customHeight="1">
      <c r="A94" s="187" t="s">
        <v>401</v>
      </c>
      <c r="B94" s="174"/>
      <c r="C94" s="174"/>
      <c r="D94" s="174"/>
      <c r="E94" s="181"/>
    </row>
    <row r="95" spans="1:5" ht="16.5" customHeight="1">
      <c r="A95" s="167" t="s">
        <v>402</v>
      </c>
      <c r="B95" s="165"/>
      <c r="C95" s="165"/>
      <c r="D95" s="165"/>
      <c r="E95" s="182"/>
    </row>
    <row r="96" spans="1:5" ht="14.25" customHeight="1">
      <c r="A96" s="167" t="s">
        <v>403</v>
      </c>
      <c r="B96" s="165"/>
      <c r="C96" s="165"/>
      <c r="D96" s="165"/>
      <c r="E96" s="182"/>
    </row>
    <row r="97" spans="1:5" ht="14.25" customHeight="1" thickBot="1">
      <c r="A97" s="188" t="s">
        <v>404</v>
      </c>
      <c r="B97" s="189"/>
      <c r="C97" s="189"/>
      <c r="D97" s="189"/>
      <c r="E97" s="190"/>
    </row>
    <row r="98" spans="1:5" ht="14.25" customHeight="1">
      <c r="A98" s="177"/>
      <c r="B98" s="178"/>
      <c r="C98" s="178"/>
      <c r="D98" s="178"/>
      <c r="E98" s="191"/>
    </row>
    <row r="99" spans="1:5" ht="12.75">
      <c r="A99" s="192" t="s">
        <v>405</v>
      </c>
      <c r="B99" s="151"/>
      <c r="C99" s="151"/>
      <c r="D99" s="151"/>
      <c r="E99" s="150"/>
    </row>
    <row r="100" spans="1:5" ht="12.75">
      <c r="A100" s="485" t="s">
        <v>406</v>
      </c>
      <c r="B100" s="485"/>
      <c r="C100" s="485"/>
      <c r="D100" s="485"/>
      <c r="E100" s="485"/>
    </row>
    <row r="101" spans="1:5" ht="12.75">
      <c r="A101" s="151"/>
      <c r="B101" s="151"/>
      <c r="C101" s="151"/>
      <c r="D101" s="151"/>
      <c r="E101" s="150"/>
    </row>
    <row r="102" spans="1:5" ht="12.75">
      <c r="A102" s="365" t="str">
        <f>'БАЛАНС-3м.'!A81</f>
        <v>Дата: 22.07.2019 г. </v>
      </c>
      <c r="B102" s="486" t="s">
        <v>407</v>
      </c>
      <c r="C102" s="486"/>
      <c r="D102" s="486" t="s">
        <v>408</v>
      </c>
      <c r="E102" s="486"/>
    </row>
    <row r="103" spans="1:5" ht="12.75">
      <c r="A103" s="151"/>
      <c r="B103" s="151"/>
      <c r="C103" s="151"/>
      <c r="D103" s="151"/>
      <c r="E103" s="150"/>
    </row>
    <row r="104" spans="1:5" ht="12.75">
      <c r="A104" s="151"/>
      <c r="B104" s="151"/>
      <c r="C104" s="151"/>
      <c r="D104" s="151"/>
      <c r="E104" s="150"/>
    </row>
  </sheetData>
  <sheetProtection/>
  <mergeCells count="15">
    <mergeCell ref="D1:E1"/>
    <mergeCell ref="A7:A8"/>
    <mergeCell ref="B7:B8"/>
    <mergeCell ref="C7:D7"/>
    <mergeCell ref="A2:D2"/>
    <mergeCell ref="A3:D3"/>
    <mergeCell ref="A4:D4"/>
    <mergeCell ref="A5:D5"/>
    <mergeCell ref="A100:E100"/>
    <mergeCell ref="B102:C102"/>
    <mergeCell ref="D102:E102"/>
    <mergeCell ref="A47:A48"/>
    <mergeCell ref="B47:B48"/>
    <mergeCell ref="C47:D47"/>
    <mergeCell ref="E47:E48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E24" sqref="E24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5" t="s">
        <v>409</v>
      </c>
      <c r="J1" s="495"/>
    </row>
    <row r="2" spans="1:10" ht="12.75">
      <c r="A2" s="501" t="s">
        <v>264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410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'БАЛАНС-3м.'!A4:F4</f>
        <v>към 30.06.2019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504" t="s">
        <v>222</v>
      </c>
      <c r="B7" s="496" t="s">
        <v>411</v>
      </c>
      <c r="C7" s="497"/>
      <c r="D7" s="497"/>
      <c r="E7" s="498" t="s">
        <v>412</v>
      </c>
      <c r="F7" s="499"/>
      <c r="G7" s="499"/>
      <c r="H7" s="499"/>
      <c r="I7" s="499"/>
      <c r="J7" s="500"/>
    </row>
    <row r="8" spans="1:10" ht="26.25" thickBot="1">
      <c r="A8" s="504"/>
      <c r="B8" s="197" t="s">
        <v>413</v>
      </c>
      <c r="C8" s="197" t="s">
        <v>414</v>
      </c>
      <c r="D8" s="197" t="s">
        <v>415</v>
      </c>
      <c r="E8" s="505" t="s">
        <v>416</v>
      </c>
      <c r="F8" s="507" t="s">
        <v>417</v>
      </c>
      <c r="G8" s="507"/>
      <c r="H8" s="508" t="s">
        <v>418</v>
      </c>
      <c r="I8" s="510" t="s">
        <v>419</v>
      </c>
      <c r="J8" s="511"/>
    </row>
    <row r="9" spans="1:10" ht="46.5" customHeight="1" thickBot="1">
      <c r="A9" s="504"/>
      <c r="B9" s="197"/>
      <c r="C9" s="197"/>
      <c r="D9" s="197"/>
      <c r="E9" s="506"/>
      <c r="F9" s="200" t="s">
        <v>278</v>
      </c>
      <c r="G9" s="193" t="s">
        <v>279</v>
      </c>
      <c r="H9" s="509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57"/>
      <c r="C19" s="207"/>
      <c r="D19" s="207"/>
      <c r="E19" s="216">
        <v>934</v>
      </c>
      <c r="F19" s="207"/>
      <c r="G19" s="216"/>
      <c r="H19" s="216">
        <f>E19+F19-G19</f>
        <v>934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65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942</v>
      </c>
      <c r="F24" s="219">
        <f t="shared" si="0"/>
        <v>0</v>
      </c>
      <c r="G24" s="219">
        <f t="shared" si="0"/>
        <v>0</v>
      </c>
      <c r="H24" s="219">
        <f t="shared" si="0"/>
        <v>942</v>
      </c>
      <c r="I24" s="219">
        <f t="shared" si="0"/>
        <v>0</v>
      </c>
      <c r="J24" s="220">
        <f t="shared" si="0"/>
        <v>0</v>
      </c>
    </row>
    <row r="25" spans="1:10" ht="12.75">
      <c r="A25" s="502" t="s">
        <v>588</v>
      </c>
      <c r="B25" s="502"/>
      <c r="C25" s="502"/>
      <c r="D25" s="502"/>
      <c r="E25" s="502"/>
      <c r="F25" s="502"/>
      <c r="G25" s="502"/>
      <c r="H25" s="502"/>
      <c r="I25" s="502"/>
      <c r="J25" s="502"/>
    </row>
    <row r="26" spans="1:10" ht="24.75" customHeight="1">
      <c r="A26" s="503" t="s">
        <v>434</v>
      </c>
      <c r="B26" s="503"/>
      <c r="C26" s="503"/>
      <c r="D26" s="503"/>
      <c r="E26" s="503"/>
      <c r="F26" s="503"/>
      <c r="G26" s="503"/>
      <c r="H26" s="503"/>
      <c r="I26" s="503"/>
      <c r="J26" s="503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65" t="str">
        <f>'БАЛАНС-3м.'!A81</f>
        <v>Дата: 22.07.2019 г. </v>
      </c>
      <c r="B28" s="193"/>
      <c r="C28" s="495" t="s">
        <v>435</v>
      </c>
      <c r="D28" s="495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A25:J25"/>
    <mergeCell ref="A26:J26"/>
    <mergeCell ref="A7:A9"/>
    <mergeCell ref="C28:D28"/>
    <mergeCell ref="E8:E9"/>
    <mergeCell ref="F8:G8"/>
    <mergeCell ref="H8:H9"/>
    <mergeCell ref="I8:J8"/>
    <mergeCell ref="I1:J1"/>
    <mergeCell ref="B7:D7"/>
    <mergeCell ref="E7:J7"/>
    <mergeCell ref="A2:J2"/>
    <mergeCell ref="A3:J3"/>
    <mergeCell ref="A4:J4"/>
    <mergeCell ref="A5:J5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C18" sqref="C18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13" t="s">
        <v>264</v>
      </c>
      <c r="B2" s="513"/>
      <c r="C2" s="513"/>
      <c r="D2" s="513"/>
      <c r="E2" s="513"/>
      <c r="F2" s="513"/>
    </row>
    <row r="3" spans="1:6" ht="10.5" customHeight="1">
      <c r="A3" s="512" t="s">
        <v>440</v>
      </c>
      <c r="B3" s="512"/>
      <c r="C3" s="512"/>
      <c r="D3" s="512"/>
      <c r="E3" s="512"/>
      <c r="F3" s="512"/>
    </row>
    <row r="4" spans="1:6" ht="10.5" customHeight="1">
      <c r="A4" s="512" t="str">
        <f>'БАЛАНС-3м.'!A3:F3</f>
        <v>на "БУЛГАР ЧЕХ ИНВЕСТ ХОЛДИНГ" АД - СМОЛЯН</v>
      </c>
      <c r="B4" s="512"/>
      <c r="C4" s="512"/>
      <c r="D4" s="512"/>
      <c r="E4" s="512"/>
      <c r="F4" s="512"/>
    </row>
    <row r="5" spans="1:6" ht="10.5" customHeight="1">
      <c r="A5" s="512" t="str">
        <f>'БАЛАНС-3м.'!A4:F4</f>
        <v>към 30.06.2019</v>
      </c>
      <c r="B5" s="512"/>
      <c r="C5" s="512"/>
      <c r="D5" s="512"/>
      <c r="E5" s="512"/>
      <c r="F5" s="512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73"/>
    </row>
    <row r="10" spans="1:6" s="228" customFormat="1" ht="12.75">
      <c r="A10" s="236" t="s">
        <v>449</v>
      </c>
      <c r="B10" s="237" t="s">
        <v>450</v>
      </c>
      <c r="C10" s="366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66"/>
      <c r="D11" s="370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66"/>
      <c r="D12" s="370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66">
        <v>854</v>
      </c>
      <c r="D13" s="370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66">
        <v>80</v>
      </c>
      <c r="D14" s="370">
        <v>87.59</v>
      </c>
      <c r="E14" s="234"/>
      <c r="F14" s="234">
        <f t="shared" si="0"/>
        <v>80</v>
      </c>
    </row>
    <row r="15" spans="1:6" s="228" customFormat="1" ht="12.75">
      <c r="A15" s="238" t="s">
        <v>457</v>
      </c>
      <c r="B15" s="239" t="s">
        <v>458</v>
      </c>
      <c r="C15" s="366"/>
      <c r="D15" s="370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66"/>
      <c r="D16" s="370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66"/>
      <c r="D17" s="370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934</v>
      </c>
      <c r="D18" s="242"/>
      <c r="E18" s="242"/>
      <c r="F18" s="242">
        <f>SUM(F11:F17)</f>
        <v>934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66"/>
      <c r="D20" s="370"/>
      <c r="E20" s="234"/>
      <c r="F20" s="234">
        <f>C20-E20</f>
        <v>0</v>
      </c>
    </row>
    <row r="21" spans="1:6" s="228" customFormat="1" ht="12.75">
      <c r="A21" s="238" t="s">
        <v>453</v>
      </c>
      <c r="B21" s="239" t="s">
        <v>465</v>
      </c>
      <c r="C21" s="366"/>
      <c r="D21" s="370"/>
      <c r="E21" s="234"/>
      <c r="F21" s="234">
        <f>C21-E21</f>
        <v>0</v>
      </c>
    </row>
    <row r="22" spans="1:6" s="228" customFormat="1" ht="12.75">
      <c r="A22" s="238"/>
      <c r="B22" s="239"/>
      <c r="C22" s="366"/>
      <c r="D22" s="370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0</v>
      </c>
      <c r="D23" s="242"/>
      <c r="E23" s="242"/>
      <c r="F23" s="242">
        <f>SUM(F20:F22)</f>
        <v>0</v>
      </c>
    </row>
    <row r="24" spans="1:6" s="228" customFormat="1" ht="12.75">
      <c r="A24" s="246" t="s">
        <v>467</v>
      </c>
      <c r="B24" s="374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0">
        <v>0</v>
      </c>
      <c r="E25" s="234"/>
      <c r="F25" s="234">
        <v>0</v>
      </c>
    </row>
    <row r="26" spans="1:6" s="228" customFormat="1" ht="12.75">
      <c r="A26" s="238"/>
      <c r="B26" s="239"/>
      <c r="C26" s="348"/>
      <c r="D26" s="347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934</v>
      </c>
      <c r="D28" s="242"/>
      <c r="E28" s="242">
        <f>E18+E23+E27</f>
        <v>0</v>
      </c>
      <c r="F28" s="242">
        <f>F18+F23+F27</f>
        <v>934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65" t="str">
        <f>'БАЛАНС-3м.'!A81</f>
        <v>Дата: 22.07.2019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2019-03-28T07:52:37Z</cp:lastPrinted>
  <dcterms:created xsi:type="dcterms:W3CDTF">2003-01-29T17:36:26Z</dcterms:created>
  <dcterms:modified xsi:type="dcterms:W3CDTF">2019-07-22T08:22:22Z</dcterms:modified>
  <cp:category/>
  <cp:version/>
  <cp:contentType/>
  <cp:contentStatus/>
</cp:coreProperties>
</file>