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2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<sst xmlns="http://schemas.openxmlformats.org/spreadsheetml/2006/main" count="1061" uniqueCount="873">
  <si>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</si>
  <si>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</si>
  <si>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</si>
  <si>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</si>
  <si>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</si>
  <si>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</si>
  <si>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</si>
  <si>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</si>
  <si>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</si>
  <si>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</si>
  <si>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</si>
  <si>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</si>
  <si>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</si>
  <si>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</si>
  <si>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</si>
  <si>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</si>
  <si>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</si>
  <si>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</si>
  <si>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</si>
  <si>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</si>
  <si>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</si>
  <si>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</si>
  <si>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</si>
  <si>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</si>
  <si>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</si>
  <si>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</si>
  <si>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</si>
  <si>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</si>
  <si>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</si>
  <si>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</si>
  <si>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</si>
  <si>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</si>
  <si>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</si>
  <si>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</si>
  <si>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</si>
  <si>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</si>
  <si>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</si>
  <si>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</si>
  <si>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</si>
  <si>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</si>
  <si>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</si>
  <si>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</si>
  <si>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</si>
  <si>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</si>
  <si>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</si>
  <si>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</si>
  <si>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</si>
  <si>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</si>
  <si>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</si>
  <si>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</si>
  <si>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</si>
  <si>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</si>
  <si>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</si>
  <si>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</si>
  <si>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</si>
  <si>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</si>
  <si>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</si>
  <si>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</si>
  <si>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</si>
  <si>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</si>
  <si>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</si>
  <si>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</si>
  <si>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</si>
  <si>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</si>
  <si>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</si>
  <si>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</si>
  <si>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</si>
  <si>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</si>
  <si>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</si>
  <si>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</si>
  <si>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</si>
  <si>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</si>
  <si>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</si>
  <si>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</si>
  <si>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</si>
  <si>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</si>
  <si>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</si>
  <si>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</si>
  <si>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</si>
  <si>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</si>
  <si>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</si>
  <si>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</si>
  <si>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</si>
  <si>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</si>
  <si>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</si>
  <si>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</si>
  <si>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</si>
  <si>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</si>
  <si>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</si>
  <si>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</si>
  <si>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</si>
  <si>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</si>
  <si>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</si>
  <si>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</si>
  <si>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</si>
  <si>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</si>
  <si>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</si>
  <si>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</si>
  <si>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</si>
  <si>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</si>
  <si>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</si>
  <si>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</si>
  <si>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</si>
  <si>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</si>
  <si>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</si>
  <si>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</si>
  <si>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</si>
  <si>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</si>
  <si>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</si>
  <si>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</si>
  <si>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</si>
  <si>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</si>
  <si>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</si>
  <si>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</si>
  <si>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</si>
  <si>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</si>
  <si>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</si>
  <si>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</si>
  <si>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</si>
  <si>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</si>
  <si>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</si>
  <si>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</si>
  <si>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</si>
  <si>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</si>
  <si>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</si>
  <si>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</si>
  <si>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</si>
  <si>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</si>
  <si>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</si>
  <si>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</si>
  <si>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</si>
  <si>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</si>
  <si>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</si>
  <si>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</si>
  <si>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</si>
  <si>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</si>
  <si>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</si>
  <si>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</si>
  <si>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</si>
  <si>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</si>
  <si>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</si>
  <si>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</si>
  <si>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</si>
  <si>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</si>
  <si>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</si>
  <si>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</si>
  <si>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</si>
  <si>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</si>
  <si>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</si>
  <si>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</si>
  <si>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</si>
  <si>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</si>
  <si>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</si>
  <si>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</si>
  <si>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</si>
  <si>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</si>
  <si>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</si>
  <si>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</si>
  <si>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</si>
  <si>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</si>
  <si>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</si>
  <si>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</si>
  <si>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</si>
  <si>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</si>
  <si>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</si>
  <si>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</si>
  <si>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</si>
  <si>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</si>
  <si>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</si>
  <si>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</si>
  <si>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</si>
  <si>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</si>
  <si>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</si>
  <si>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</si>
  <si>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</si>
  <si>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</si>
  <si>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</si>
  <si>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</si>
  <si>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</si>
  <si>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</si>
  <si>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</si>
  <si>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</si>
  <si>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</si>
  <si>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</si>
  <si>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</si>
  <si>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</si>
  <si>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</si>
  <si>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</si>
  <si>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</si>
  <si>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</si>
  <si>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</si>
  <si>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</si>
  <si>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</si>
  <si>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</si>
  <si>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</si>
  <si>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</si>
  <si>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</si>
  <si>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</si>
  <si>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</si>
  <si>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</si>
  <si>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</si>
  <si>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</si>
  <si>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</si>
  <si>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</si>
  <si>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</si>
  <si>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</si>
  <si>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</si>
  <si>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</si>
  <si>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</si>
  <si>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</si>
  <si>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</si>
  <si>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</si>
  <si>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</si>
  <si>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</si>
  <si>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</si>
  <si>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</si>
  <si>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</si>
  <si>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</si>
  <si>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</si>
  <si>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</si>
  <si>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</si>
  <si>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</si>
  <si>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</si>
  <si>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</si>
  <si>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</si>
  <si>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</si>
  <si>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</si>
  <si>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</si>
  <si>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</si>
  <si>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</si>
  <si>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</si>
  <si>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</si>
  <si>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</si>
  <si>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</si>
  <si>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</si>
  <si>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</si>
  <si>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</si>
  <si>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</si>
  <si>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</si>
  <si>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</si>
  <si>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</si>
  <si>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</si>
  <si>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</si>
  <si>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</si>
  <si>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</si>
  <si>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</si>
  <si>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</si>
  <si>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</si>
  <si>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</si>
  <si>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</si>
  <si>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</si>
  <si>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</si>
  <si>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</si>
  <si>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</si>
  <si>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</si>
  <si>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</si>
  <si>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</si>
  <si>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</si>
  <si>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</si>
  <si>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</si>
  <si>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</si>
  <si>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</si>
  <si>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</si>
  <si>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</si>
  <si>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</si>
  <si>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</si>
  <si>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</si>
  <si>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</si>
  <si>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</si>
  <si>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</si>
  <si>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</si>
  <si>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</si>
  <si>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</si>
  <si>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</si>
  <si>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</si>
  <si>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</si>
  <si>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</si>
  <si>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</si>
  <si>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</si>
  <si>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</si>
  <si>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</si>
  <si>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</si>
  <si>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</si>
  <si>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</si>
  <si>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</si>
  <si>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</si>
  <si>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</si>
  <si>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</si>
  <si>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</si>
  <si>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</si>
  <si>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</si>
  <si>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</si>
  <si>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</si>
  <si>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</si>
  <si>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</si>
  <si>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</si>
  <si>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</si>
  <si>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</si>
  <si>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</si>
  <si>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</si>
  <si>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</si>
  <si>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</si>
  <si>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</si>
  <si>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</si>
  <si>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</si>
  <si>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</si>
  <si>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</si>
  <si>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</si>
  <si>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</si>
  <si>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</si>
  <si>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</si>
  <si>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</si>
  <si>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</si>
  <si>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</si>
  <si>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</si>
  <si>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</si>
  <si>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</si>
  <si>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</si>
  <si>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</si>
  <si>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</si>
  <si>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</si>
  <si>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</si>
  <si>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</si>
  <si>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</si>
  <si>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</si>
  <si>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</si>
  <si>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</si>
  <si>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</si>
  <si>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</si>
  <si>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</si>
  <si>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</si>
  <si>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</si>
  <si>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</si>
  <si>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</si>
  <si>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</si>
  <si>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</si>
  <si>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</si>
  <si>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</si>
  <si>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</si>
  <si>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</si>
  <si>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</si>
  <si>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</si>
  <si>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</si>
  <si>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</si>
  <si>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</si>
  <si>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</si>
  <si>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</si>
  <si>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</si>
  <si>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</si>
  <si>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</si>
  <si>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</si>
  <si>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</si>
  <si>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</si>
  <si>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</si>
  <si>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</si>
  <si>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</si>
  <si>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</si>
  <si>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</si>
  <si>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</si>
  <si>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</si>
  <si>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</si>
  <si>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</si>
  <si>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</si>
  <si>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</si>
  <si>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</si>
  <si>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</si>
  <si>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</si>
  <si>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</si>
  <si>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</si>
  <si>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</si>
  <si>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</si>
  <si>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</si>
  <si>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</si>
  <si>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</si>
  <si>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</si>
  <si>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</si>
  <si>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</si>
  <si>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</si>
  <si>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</si>
  <si>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</si>
  <si>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</si>
  <si>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</si>
  <si>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</si>
  <si>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</si>
  <si>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</si>
  <si>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</si>
  <si>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</si>
  <si>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</si>
  <si>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</si>
  <si>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</si>
  <si>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</si>
  <si>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</si>
  <si>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</si>
  <si>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</si>
  <si>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</si>
  <si>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</si>
  <si>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</si>
  <si>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</si>
  <si>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</si>
  <si>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</si>
  <si>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</si>
  <si>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</si>
  <si>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</si>
  <si>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</si>
  <si>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</si>
  <si>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</si>
  <si>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</si>
  <si>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</si>
  <si>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</si>
  <si>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</si>
  <si>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</si>
  <si>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</si>
  <si>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</si>
  <si>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</si>
  <si>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</si>
  <si>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</si>
  <si>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</si>
  <si>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</si>
  <si>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</si>
  <si>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</si>
  <si>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</si>
  <si>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</si>
  <si>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</si>
  <si>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</si>
  <si>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</si>
  <si>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</si>
  <si>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</si>
  <si>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</si>
  <si>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</si>
  <si>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</si>
  <si>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</si>
  <si>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</si>
  <si>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</si>
  <si>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</si>
  <si>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</si>
  <si>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</si>
  <si>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</si>
  <si>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</si>
  <si>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</si>
  <si>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</si>
  <si>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</si>
  <si>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</si>
  <si>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</si>
  <si>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</si>
  <si>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</si>
  <si>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</si>
  <si>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</si>
  <si>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</si>
  <si>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</si>
  <si>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</si>
  <si>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</si>
  <si>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</si>
  <si>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</si>
  <si>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</si>
  <si>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</si>
  <si>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</si>
  <si>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</si>
  <si>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</si>
  <si>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</si>
  <si>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</si>
  <si>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</si>
  <si>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</si>
  <si>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</si>
  <si>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</si>
  <si>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</si>
  <si>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</si>
  <si>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</si>
  <si>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</si>
  <si>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</si>
  <si>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</si>
  <si>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</si>
  <si>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</si>
  <si>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</si>
  <si>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</si>
  <si>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</si>
  <si>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</si>
  <si>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</si>
  <si>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</si>
  <si>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</si>
  <si>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</si>
  <si>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</si>
  <si>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</si>
  <si>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</si>
  <si>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</si>
  <si>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</si>
  <si>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</si>
  <si>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</si>
  <si>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</si>
  <si>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</si>
  <si>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</si>
  <si>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</si>
  <si>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</si>
  <si>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</si>
  <si>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</si>
  <si>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</si>
  <si>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</si>
  <si>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</si>
  <si>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</si>
  <si>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</si>
  <si>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</si>
  <si>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</si>
  <si>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</si>
  <si>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</si>
  <si>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</si>
  <si>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</si>
  <si>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</si>
  <si>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</si>
  <si>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</si>
  <si>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</si>
  <si>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</si>
  <si>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</si>
  <si>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</si>
  <si>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</si>
  <si>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</si>
  <si>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</si>
  <si>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</si>
  <si>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</si>
  <si>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</si>
  <si>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</si>
  <si>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</si>
  <si>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</si>
  <si>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</si>
  <si>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</si>
  <si>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</si>
  <si>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</si>
  <si>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</si>
  <si>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</si>
  <si>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</si>
  <si>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</si>
  <si>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</si>
  <si>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</si>
  <si>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</si>
  <si>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</si>
  <si>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</si>
  <si>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</si>
  <si>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</si>
  <si>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</si>
  <si>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</si>
  <si>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</si>
  <si>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</si>
  <si>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</si>
  <si>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</si>
  <si>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</si>
  <si>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</si>
  <si>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</si>
  <si>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</si>
  <si>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</si>
  <si>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</si>
  <si>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</si>
  <si>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</si>
  <si>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</si>
  <si>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</si>
  <si>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</si>
  <si>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</si>
  <si>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</si>
  <si>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</si>
  <si>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</si>
  <si>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</si>
  <si>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</si>
  <si>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</si>
  <si>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</si>
  <si>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</si>
  <si>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</si>
  <si>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</si>
  <si>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</si>
  <si>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</si>
  <si>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</si>
  <si>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</si>
  <si>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</si>
  <si>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</si>
  <si>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</si>
  <si>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</si>
  <si>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</si>
  <si>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</si>
  <si>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</si>
  <si>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</si>
  <si>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</si>
  <si>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</si>
  <si>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</si>
  <si>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</si>
  <si>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</si>
  <si>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</si>
  <si>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</si>
  <si>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</si>
  <si>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</si>
  <si>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</si>
  <si>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</si>
  <si>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</si>
  <si>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</si>
  <si>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</si>
  <si>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</si>
  <si>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</si>
  <si>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</si>
  <si>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</si>
  <si>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</si>
  <si>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</si>
  <si>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</si>
  <si>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</si>
  <si>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</si>
  <si>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</si>
  <si>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</si>
  <si>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</si>
  <si>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</si>
  <si>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</si>
  <si>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</si>
  <si>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</si>
  <si>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</si>
  <si>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</si>
  <si>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</si>
  <si>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</si>
  <si>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</si>
  <si>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</si>
  <si>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</si>
  <si>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</si>
  <si>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</si>
  <si>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</si>
  <si>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</si>
  <si>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</si>
  <si>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</si>
  <si>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</si>
  <si>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</si>
  <si>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</si>
  <si>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</si>
  <si>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</si>
  <si>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</si>
  <si>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</si>
  <si>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</si>
  <si>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</si>
  <si>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</si>
  <si>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</si>
  <si>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</si>
  <si>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</si>
  <si>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</si>
  <si>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</si>
  <si>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</si>
  <si>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</si>
  <si>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</si>
  <si>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</si>
  <si>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</si>
  <si>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</si>
  <si>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</si>
  <si>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</si>
  <si>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</si>
  <si>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</si>
  <si>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</si>
  <si>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</si>
  <si>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</si>
  <si>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</si>
  <si>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</si>
  <si>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</si>
  <si>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</si>
  <si>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</si>
  <si>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</si>
  <si>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</si>
  <si>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</si>
  <si>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</si>
  <si>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</si>
  <si>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</si>
  <si>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</si>
  <si>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</si>
  <si>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</si>
  <si>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</si>
  <si>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</si>
  <si>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</si>
  <si>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</si>
  <si>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</si>
  <si>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</si>
  <si>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</si>
  <si>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</si>
  <si>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</si>
  <si>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</si>
  <si>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</si>
  <si>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</si>
  <si>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</si>
  <si>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</si>
  <si>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</si>
  <si>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</si>
  <si>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</si>
  <si>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</si>
  <si>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</si>
  <si>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</si>
  <si>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</si>
  <si>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</si>
  <si>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</si>
  <si>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</si>
  <si>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</si>
  <si>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</si>
  <si>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</si>
  <si>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</si>
  <si>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</si>
  <si>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</si>
  <si>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</si>
  <si>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</si>
  <si>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</si>
  <si>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</si>
  <si>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</si>
  <si>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</si>
  <si>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</si>
  <si>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</si>
  <si>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</si>
  <si>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</si>
  <si>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</si>
  <si>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</si>
  <si>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</si>
  <si>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</si>
  <si>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</si>
  <si>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</si>
  <si>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</si>
  <si>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</si>
  <si>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</si>
  <si>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</si>
  <si>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</si>
  <si>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</si>
  <si>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</si>
  <si>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</si>
  <si>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</si>
  <si>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</si>
  <si>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</si>
  <si>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</si>
  <si>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</si>
  <si>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</si>
  <si>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</si>
  <si>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</si>
  <si>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</si>
  <si>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</si>
  <si>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</si>
  <si>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</si>
  <si>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</si>
  <si>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</si>
  <si>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</si>
  <si>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</si>
  <si>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</si>
  <si>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</si>
  <si>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</si>
  <si>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</si>
  <si>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</si>
  <si>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</si>
  <si>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</si>
  <si>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</si>
  <si>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</si>
  <si>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</si>
  <si>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</si>
  <si>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</si>
  <si>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</si>
  <si>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</si>
  <si>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</si>
  <si>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</si>
  <si>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</si>
  <si>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</si>
  <si>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</si>
  <si>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</si>
  <si>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</si>
  <si>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</si>
  <si>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</si>
  <si>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</si>
  <si>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</si>
  <si>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</si>
  <si>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</si>
  <si>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</si>
  <si>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</si>
  <si>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</si>
  <si>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</si>
  <si>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</si>
  <si>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</si>
  <si>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</si>
  <si>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</si>
  <si>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</si>
  <si>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</si>
  <si>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</si>
  <si>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</si>
  <si>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</si>
  <si>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</si>
  <si>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</si>
  <si>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</si>
  <si>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</si>
  <si>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</si>
  <si>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</si>
  <si>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</si>
  <si>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</si>
  <si>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</si>
  <si>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</si>
  <si>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</si>
  <si>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</si>
  <si>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</si>
  <si>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</si>
  <si>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</si>
  <si>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</si>
  <si>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</si>
  <si>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</si>
  <si>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</si>
  <si>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</si>
  <si>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</si>
  <si>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</si>
  <si>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</si>
  <si>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</si>
  <si>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</si>
  <si>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</si>
  <si>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</si>
  <si>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</si>
  <si>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</si>
  <si>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</si>
  <si>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</si>
  <si>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</si>
  <si>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</si>
  <si>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</si>
  <si>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</si>
  <si>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</si>
  <si>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</si>
  <si>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</si>
  <si>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</si>
  <si>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</si>
  <si>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</si>
  <si>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</si>
  <si>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</si>
  <si>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</si>
  <si>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</si>
  <si>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</si>
  <si>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</si>
  <si>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</si>
  <si>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</si>
  <si>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</si>
  <si>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</si>
  <si>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</si>
  <si>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</si>
  <si>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</si>
  <si>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</si>
  <si>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</si>
  <si>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</si>
  <si>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</si>
  <si>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</si>
  <si>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</si>
  <si>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</si>
  <si>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</si>
  <si>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</si>
  <si>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</si>
  <si>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</si>
  <si>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</si>
  <si>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</si>
  <si>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</si>
  <si>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</si>
  <si>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</si>
  <si>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</si>
  <si>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</si>
  <si>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</si>
  <si>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</si>
  <si>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</si>
  <si>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</si>
  <si>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</si>
  <si>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</si>
  <si>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</si>
  <si>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</si>
  <si>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</si>
  <si>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</si>
  <si>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</si>
  <si>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</si>
  <si>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</si>
  <si>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</si>
  <si>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</si>
  <si>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</si>
  <si>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</si>
  <si>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</si>
  <si>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</si>
  <si>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</si>
  <si>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</si>
  <si>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</si>
  <si>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</si>
  <si>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</si>
  <si>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</si>
  <si>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</si>
  <si>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</si>
  <si>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</si>
  <si>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</si>
  <si>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01.01.2008Г. ДО 31.12.2008Г.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</si>
</sst>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4">
      <selection activeCell="C91" sqref="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868</v>
      </c>
      <c r="F3" s="217" t="s">
        <v>2</v>
      </c>
      <c r="G3" s="172"/>
      <c r="H3" s="461">
        <v>148068097</v>
      </c>
    </row>
    <row r="4" spans="1:8" ht="15">
      <c r="A4" s="587" t="s">
        <v>3</v>
      </c>
      <c r="B4" s="584"/>
      <c r="C4" s="584"/>
      <c r="D4" s="584"/>
      <c r="E4" s="504" t="s">
        <v>869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378</v>
      </c>
      <c r="D11" s="151">
        <v>371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1790</v>
      </c>
      <c r="D17" s="151">
        <v>234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2168</v>
      </c>
      <c r="D19" s="155">
        <f>SUM(D11:D18)</f>
        <v>605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549</v>
      </c>
      <c r="H25" s="154">
        <f>H19+H20+H21</f>
        <v>549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-68</v>
      </c>
      <c r="H27" s="154">
        <f>SUM(H28:H30)</f>
        <v>-4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-68</v>
      </c>
      <c r="H29" s="316">
        <v>-4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-115</v>
      </c>
      <c r="H32" s="316">
        <v>-64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-183</v>
      </c>
      <c r="H33" s="154">
        <f>H27+H31+H32</f>
        <v>-68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1016</v>
      </c>
      <c r="H36" s="154">
        <f>H25+H17+H33</f>
        <v>1131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1493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1493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2168</v>
      </c>
      <c r="D55" s="155">
        <f>D19+D20+D21+D27+D32+D45+D51+D53+D54</f>
        <v>605</v>
      </c>
      <c r="E55" s="237" t="s">
        <v>172</v>
      </c>
      <c r="F55" s="261" t="s">
        <v>173</v>
      </c>
      <c r="G55" s="154">
        <f>G49+G51+G52+G53+G54</f>
        <v>1493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185</v>
      </c>
      <c r="H61" s="154">
        <f>SUM(H62:H68)</f>
        <v>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118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64</v>
      </c>
      <c r="H64" s="152">
        <v>64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146</v>
      </c>
      <c r="D69" s="151">
        <v>146</v>
      </c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186</v>
      </c>
      <c r="H71" s="161">
        <f>H59+H60+H61+H69+H70</f>
        <v>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200</v>
      </c>
      <c r="D72" s="151">
        <v>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346</v>
      </c>
      <c r="D75" s="155">
        <f>SUM(D67:D74)</f>
        <v>189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186</v>
      </c>
      <c r="H79" s="162">
        <f>H71+H74+H75+H76</f>
        <v>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122</v>
      </c>
      <c r="D87" s="151">
        <v>46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47</v>
      </c>
      <c r="D88" s="151">
        <v>351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169</v>
      </c>
      <c r="D91" s="155">
        <f>SUM(D87:D90)</f>
        <v>397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12</v>
      </c>
      <c r="D92" s="151">
        <v>12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527</v>
      </c>
      <c r="D93" s="155">
        <f>D64+D75+D84+D91+D92</f>
        <v>598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2695</v>
      </c>
      <c r="D94" s="164">
        <f>D93+D55</f>
        <v>1203</v>
      </c>
      <c r="E94" s="449" t="s">
        <v>270</v>
      </c>
      <c r="F94" s="289" t="s">
        <v>271</v>
      </c>
      <c r="G94" s="165">
        <f>G36+G39+G55+G79</f>
        <v>2695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870</v>
      </c>
      <c r="D98" s="582"/>
      <c r="E98" s="582"/>
      <c r="F98" s="170"/>
      <c r="G98" s="171"/>
      <c r="H98" s="172"/>
      <c r="M98" s="157"/>
    </row>
    <row r="99" spans="1:8" ht="15">
      <c r="A99" s="578">
        <v>39840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871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5">
      <selection activeCell="C26" sqref="C2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ЕЙЧ БИ ДЖИ ФОНД ЗА ИНВЕСТИЦИОННИ ИМОТИ АДСИЦ</v>
      </c>
      <c r="C2" s="591"/>
      <c r="D2" s="591"/>
      <c r="E2" s="591"/>
      <c r="F2" s="593" t="s">
        <v>2</v>
      </c>
      <c r="G2" s="593"/>
      <c r="H2" s="526">
        <f>'справка №1-БАЛАНС'!H3</f>
        <v>148068097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ОТ 01.01.2008Г. ДО 31.12.2008Г.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23</v>
      </c>
      <c r="D10" s="46">
        <v>30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20</v>
      </c>
      <c r="D12" s="46">
        <v>18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4</v>
      </c>
      <c r="D13" s="46">
        <v>3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</v>
      </c>
      <c r="D16" s="47">
        <v>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51</v>
      </c>
      <c r="D19" s="49">
        <f>SUM(D9:D15)+D16</f>
        <v>59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47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17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64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115</v>
      </c>
      <c r="D28" s="50">
        <f>D26+D19</f>
        <v>64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115</v>
      </c>
      <c r="H30" s="53">
        <f>IF((D28-H28)&gt;0,D28-H28,0)</f>
        <v>64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115</v>
      </c>
      <c r="D33" s="49">
        <f>D28-D31+D32</f>
        <v>64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115</v>
      </c>
      <c r="H34" s="548">
        <f>IF((D33-H33)&gt;0,D33-H33,0)</f>
        <v>64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115</v>
      </c>
      <c r="H39" s="559">
        <f>IF(H34&gt;0,IF(D35+H34&lt;0,0,D35+H34),IF(D34-D35&lt;0,D35-D34,0))</f>
        <v>64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115</v>
      </c>
      <c r="H41" s="52">
        <f>IF(D39=0,IF(H39-H40&gt;0,H39-H40+D40,0),IF(D39-D40&lt;0,D40-D39+H40,0))</f>
        <v>64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115</v>
      </c>
      <c r="D42" s="53">
        <f>D33+D35+D39</f>
        <v>64</v>
      </c>
      <c r="E42" s="128" t="s">
        <v>379</v>
      </c>
      <c r="F42" s="129" t="s">
        <v>380</v>
      </c>
      <c r="G42" s="53">
        <f>G39+G33</f>
        <v>115</v>
      </c>
      <c r="H42" s="53">
        <f>H39+H33</f>
        <v>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39840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01.01.2008Г. ДО 31.12.2008Г.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-1713</v>
      </c>
      <c r="D11" s="54">
        <v>-401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</v>
      </c>
      <c r="D13" s="54">
        <v>-106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78</v>
      </c>
      <c r="D14" s="54">
        <v>27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-1660</v>
      </c>
      <c r="D20" s="55">
        <f>SUM(D10:D19)</f>
        <v>-480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</v>
      </c>
      <c r="D22" s="54">
        <v>-40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</v>
      </c>
      <c r="D32" s="55">
        <f>SUM(D22:D31)</f>
        <v>-40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696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1493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-54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1439</v>
      </c>
      <c r="D42" s="55">
        <f>SUM(D34:D41)</f>
        <v>696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-228</v>
      </c>
      <c r="D43" s="55">
        <f>D42+D32+D20</f>
        <v>176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397</v>
      </c>
      <c r="D44" s="132">
        <v>221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169</v>
      </c>
      <c r="D45" s="55">
        <f>D44+D43</f>
        <v>397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169</v>
      </c>
      <c r="D46" s="56">
        <v>397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39840</v>
      </c>
      <c r="B50" s="436" t="s">
        <v>382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F9">
      <selection activeCell="J41" sqref="J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ЕЙЧ БИ ДЖИ ФОНД ЗА ИНВЕСТИЦИОННИ ИМОТИ АДСИЦ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ОТ 01.01.2008Г. ДО 31.12.2008Г.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№1-БАЛАНС'!G27</f>
        <v>-68</v>
      </c>
      <c r="K11" s="60"/>
      <c r="L11" s="344">
        <f>SUM(C11:K11)</f>
        <v>1131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-68</v>
      </c>
      <c r="K15" s="61">
        <f t="shared" si="2"/>
        <v>0</v>
      </c>
      <c r="L15" s="344">
        <f t="shared" si="1"/>
        <v>1131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-115</v>
      </c>
      <c r="K16" s="60"/>
      <c r="L16" s="344">
        <f t="shared" si="1"/>
        <v>-115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-183</v>
      </c>
      <c r="K29" s="59">
        <f t="shared" si="6"/>
        <v>0</v>
      </c>
      <c r="L29" s="344">
        <f t="shared" si="1"/>
        <v>1016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-183</v>
      </c>
      <c r="K32" s="59">
        <f t="shared" si="7"/>
        <v>0</v>
      </c>
      <c r="L32" s="344">
        <f t="shared" si="1"/>
        <v>1016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7" t="s">
        <v>522</v>
      </c>
      <c r="E38" s="597"/>
      <c r="F38" s="597"/>
      <c r="G38" s="597"/>
      <c r="H38" s="597"/>
      <c r="I38" s="597"/>
      <c r="J38" s="15" t="s">
        <v>862</v>
      </c>
      <c r="K38" s="15"/>
      <c r="L38" s="597"/>
      <c r="M38" s="597"/>
      <c r="N38" s="11"/>
    </row>
    <row r="39" spans="1:13" ht="12">
      <c r="A39" s="581">
        <f>'справка №1-БАЛАНС'!A99</f>
        <v>39840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K10">
      <selection activeCell="E16" sqref="E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ЕЙЧ БИ ДЖИ ФОНД ЗА ИНВЕСТИЦИОННИ ИМОТИ АДСИЦ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ОТ 01.01.2008Г. ДО 31.12.2008Г.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371</v>
      </c>
      <c r="E9" s="189">
        <v>7</v>
      </c>
      <c r="F9" s="189"/>
      <c r="G9" s="74">
        <f>D9+E9-F9</f>
        <v>378</v>
      </c>
      <c r="H9" s="65"/>
      <c r="I9" s="65"/>
      <c r="J9" s="74">
        <f>G9+H9-I9</f>
        <v>378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>
        <v>234</v>
      </c>
      <c r="E15" s="457">
        <v>1556</v>
      </c>
      <c r="F15" s="457"/>
      <c r="G15" s="74">
        <f t="shared" si="2"/>
        <v>1790</v>
      </c>
      <c r="H15" s="458"/>
      <c r="I15" s="458"/>
      <c r="J15" s="74">
        <f t="shared" si="3"/>
        <v>1790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1790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605</v>
      </c>
      <c r="E17" s="194">
        <f>SUM(E9:E16)</f>
        <v>1563</v>
      </c>
      <c r="F17" s="194">
        <f>SUM(F9:F16)</f>
        <v>0</v>
      </c>
      <c r="G17" s="74">
        <f t="shared" si="2"/>
        <v>2168</v>
      </c>
      <c r="H17" s="75">
        <f>SUM(H9:H16)</f>
        <v>0</v>
      </c>
      <c r="I17" s="75">
        <f>SUM(I9:I16)</f>
        <v>0</v>
      </c>
      <c r="J17" s="74">
        <f t="shared" si="3"/>
        <v>2168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2168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605</v>
      </c>
      <c r="E40" s="438">
        <f>E17+E18+E19+E25+E38+E39</f>
        <v>1563</v>
      </c>
      <c r="F40" s="438">
        <f aca="true" t="shared" si="13" ref="F40:R40">F17+F18+F19+F25+F38+F39</f>
        <v>0</v>
      </c>
      <c r="G40" s="438">
        <f t="shared" si="13"/>
        <v>2168</v>
      </c>
      <c r="H40" s="438">
        <f t="shared" si="13"/>
        <v>0</v>
      </c>
      <c r="I40" s="438">
        <f t="shared" si="13"/>
        <v>0</v>
      </c>
      <c r="J40" s="438">
        <f t="shared" si="13"/>
        <v>2168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2168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4"/>
      <c r="L44" s="614"/>
      <c r="M44" s="614"/>
      <c r="N44" s="614"/>
      <c r="O44" s="603" t="s">
        <v>784</v>
      </c>
      <c r="P44" s="604"/>
      <c r="Q44" s="604"/>
      <c r="R44" s="604"/>
    </row>
    <row r="45" spans="1:18" ht="12">
      <c r="A45" s="349"/>
      <c r="B45" s="576" t="str">
        <f>TEXT('справка №1-БАЛАНС'!A99,"dd.mm.yyyy")</f>
        <v>27.01.2009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C95" sqref="C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611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5" t="str">
        <f>'справка №1-БАЛАНС'!E3</f>
        <v>ЕЙЧ БИ ДЖИ ФОНД ЗА ИНВЕСТИЦИОННИ ИМОТИ АДСИЦ</v>
      </c>
      <c r="C3" s="626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ОТ 01.01.2008Г. ДО 31.12.2008Г.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/>
      <c r="D28" s="108"/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146</v>
      </c>
      <c r="D29" s="108">
        <v>146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200</v>
      </c>
      <c r="D33" s="105">
        <f>SUM(D34:D37)</f>
        <v>200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200</v>
      </c>
      <c r="D35" s="108">
        <v>200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346</v>
      </c>
      <c r="D43" s="104">
        <f>D24+D28+D29+D31+D30+D32+D33+D38</f>
        <v>346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346</v>
      </c>
      <c r="D44" s="103">
        <f>D43+D21+D19+D9</f>
        <v>346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1493</v>
      </c>
      <c r="D56" s="103">
        <f>D57+D59</f>
        <v>0</v>
      </c>
      <c r="E56" s="119">
        <f t="shared" si="1"/>
        <v>1493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1493</v>
      </c>
      <c r="D57" s="108"/>
      <c r="E57" s="119">
        <f t="shared" si="1"/>
        <v>1493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1493</v>
      </c>
      <c r="D66" s="103">
        <f>D52+D56+D61+D62+D63+D64</f>
        <v>0</v>
      </c>
      <c r="E66" s="119">
        <f t="shared" si="1"/>
        <v>1493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118</v>
      </c>
      <c r="D71" s="105">
        <f>SUM(D72:D74)</f>
        <v>115</v>
      </c>
      <c r="E71" s="105">
        <f>SUM(E72:E74)</f>
        <v>3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118</v>
      </c>
      <c r="D72" s="108">
        <v>115</v>
      </c>
      <c r="E72" s="119">
        <f t="shared" si="1"/>
        <v>3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67</v>
      </c>
      <c r="D85" s="104">
        <f>SUM(D86:D90)+D94</f>
        <v>65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64</v>
      </c>
      <c r="D87" s="108">
        <v>63</v>
      </c>
      <c r="E87" s="119">
        <f t="shared" si="1"/>
        <v>1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762</v>
      </c>
      <c r="B95" s="397" t="s">
        <v>763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186</v>
      </c>
      <c r="D96" s="104">
        <f>D85+D80+D75+D71+D95</f>
        <v>181</v>
      </c>
      <c r="E96" s="104">
        <f>E85+E80+E75+E71+E95</f>
        <v>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1679</v>
      </c>
      <c r="D97" s="104">
        <f>D96+D68+D66</f>
        <v>181</v>
      </c>
      <c r="E97" s="104">
        <f>E96+E68+E66</f>
        <v>1498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782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783</v>
      </c>
      <c r="B109" s="620"/>
      <c r="C109" s="620" t="s">
        <v>382</v>
      </c>
      <c r="D109" s="620"/>
      <c r="E109" s="620"/>
      <c r="F109" s="620"/>
    </row>
    <row r="110" spans="1:6" ht="12">
      <c r="A110" s="577" t="str">
        <f>TEXT('справка №1-БАЛАНС'!A99,"dd.mm.yyyy")</f>
        <v>27.01.2009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784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7" t="str">
        <f>'справка №1-БАЛАНС'!E3</f>
        <v>ЕЙЧ БИ ДЖИ ФОНД ЗА ИНВЕСТИЦИОННИ ИМОТИ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148068097</v>
      </c>
    </row>
    <row r="5" spans="1:9" ht="15">
      <c r="A5" s="501" t="s">
        <v>5</v>
      </c>
      <c r="B5" s="628" t="str">
        <f>'справка №1-БАЛАНС'!E5</f>
        <v>ОТ 01.01.2008Г. ДО 31.12.2008Г.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0"/>
      <c r="C30" s="630"/>
      <c r="D30" s="459" t="s">
        <v>822</v>
      </c>
      <c r="E30" s="629"/>
      <c r="F30" s="629"/>
      <c r="G30" s="629"/>
      <c r="H30" s="420" t="s">
        <v>784</v>
      </c>
      <c r="I30" s="629"/>
      <c r="J30" s="629"/>
    </row>
    <row r="31" spans="1:9" s="521" customFormat="1" ht="12">
      <c r="A31" s="576" t="str">
        <f>TEXT('справка №1-БАЛАНС'!A99,"dd.mm.yyyy")</f>
        <v>27.01.2009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">
      <selection activeCell="B20" sqref="B2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ЕЙЧ БИ ДЖИ ФОНД ЗА ИНВЕСТИЦИОННИ ИМОТИ АДСИЦ</v>
      </c>
      <c r="C5" s="634"/>
      <c r="D5" s="634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5" t="str">
        <f>'справка №1-БАЛАНС'!E5</f>
        <v>ОТ 01.01.2008Г. ДО 31.12.2008Г.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6" t="s">
        <v>853</v>
      </c>
      <c r="D151" s="636"/>
      <c r="E151" s="636"/>
      <c r="F151" s="636"/>
    </row>
    <row r="152" spans="1:6" ht="12.75">
      <c r="A152" s="517" t="str">
        <f>TEXT('справка №1-БАЛАНС'!A99,"dd.mm.yyyy")</f>
        <v>27.01.2009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860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</cp:lastModifiedBy>
  <cp:lastPrinted>2007-07-24T12:28:05Z</cp:lastPrinted>
  <dcterms:created xsi:type="dcterms:W3CDTF">2000-06-29T12:02:40Z</dcterms:created>
  <dcterms:modified xsi:type="dcterms:W3CDTF">2009-01-27T14:49:31Z</dcterms:modified>
  <cp:category/>
  <cp:version/>
  <cp:contentType/>
  <cp:contentStatus/>
</cp:coreProperties>
</file>