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<sst xmlns="http://schemas.openxmlformats.org/spreadsheetml/2006/main" count="4319" uniqueCount="1001">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</sst>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29" sqref="A2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44281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8026</v>
      </c>
      <c r="D6" s="674">
        <f aca="true" t="shared" si="0" ref="D6:D15">C6-E6</f>
        <v>0</v>
      </c>
      <c r="E6" s="673">
        <f>'1-Баланс'!G95</f>
        <v>8026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6831</v>
      </c>
      <c r="D7" s="674">
        <f t="shared" si="0"/>
        <v>6295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-1110</v>
      </c>
      <c r="D8" s="674">
        <f t="shared" si="0"/>
        <v>0</v>
      </c>
      <c r="E8" s="673">
        <f>ABS('2-Отчет за доходите'!C44)-ABS('2-Отчет за доходите'!G44)</f>
        <v>-1110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0</v>
      </c>
      <c r="D10" s="674">
        <f t="shared" si="0"/>
        <v>0</v>
      </c>
      <c r="E10" s="673">
        <f>'3-Отчет за паричния поток'!C46</f>
        <v>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6831</v>
      </c>
      <c r="D11" s="674">
        <f t="shared" si="0"/>
        <v>0</v>
      </c>
      <c r="E11" s="673">
        <f>'4-Отчет за собствения капитал'!L34</f>
        <v>6831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-4.3023255813953485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-0.16249451032059728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-0.9288702928870293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-0.13830052329927736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0.18859649122807018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0.004302925989672977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0.0017211703958691911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0.03215353938185444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0.03214552703712933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0.004807692307692308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0.17493778363343582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0.14889110391228508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0.13953488372093023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33.19444444444444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1926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5416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8021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8026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62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62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-1110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-1048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6831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1011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518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231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258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151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1162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1162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102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1104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94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1367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1368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1368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1368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258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258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258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1110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258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1110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1110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1110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1368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71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4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625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625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625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625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-557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-557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-1110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-6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-1673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-1673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7947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7947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-1110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-6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6831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6831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1104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1104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1104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2417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159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2639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2639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36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36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36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2453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159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2675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2675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2453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159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2675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2675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1926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16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5416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8021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1011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518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258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51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200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231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151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1162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1162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1007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518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258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7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51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200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231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151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1158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1158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0">
      <selection activeCell="F80" sqref="F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1926</v>
      </c>
      <c r="D13" s="196">
        <v>3065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</v>
      </c>
      <c r="D14" s="196">
        <v>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5416</v>
      </c>
      <c r="D20" s="598">
        <f>SUM(D12:D19)</f>
        <v>6557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62</v>
      </c>
      <c r="H28" s="596">
        <f>SUM(H29:H31)</f>
        <v>-557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62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0</v>
      </c>
      <c r="H30" s="196">
        <v>-557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>
        <v>625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-1110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-1048</v>
      </c>
      <c r="H34" s="598">
        <f>H28+H32+H33</f>
        <v>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6831</v>
      </c>
      <c r="H37" s="600">
        <f>H26+H18+H34</f>
        <v>7947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8021</v>
      </c>
      <c r="D56" s="602">
        <f>D20+D21+D22+D28+D33+D46+D52+D54+D55</f>
        <v>9162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1011</v>
      </c>
      <c r="H61" s="596">
        <f>SUM(H62:H68)</f>
        <v>1031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518</v>
      </c>
      <c r="H66" s="196">
        <v>453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231</v>
      </c>
      <c r="H67" s="196">
        <v>190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258</v>
      </c>
      <c r="H68" s="196">
        <v>387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2</v>
      </c>
      <c r="E69" s="201" t="s">
        <v>79</v>
      </c>
      <c r="F69" s="93" t="s">
        <v>216</v>
      </c>
      <c r="G69" s="197">
        <v>151</v>
      </c>
      <c r="H69" s="196">
        <v>159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1162</v>
      </c>
      <c r="H71" s="598">
        <f>H59+H60+H61+H69+H70</f>
        <v>1190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1162</v>
      </c>
      <c r="H79" s="600">
        <f>H71+H73+H75+H77</f>
        <v>1190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</v>
      </c>
      <c r="D94" s="602">
        <f>D65+D76+D85+D92+D93</f>
        <v>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8026</v>
      </c>
      <c r="D95" s="604">
        <f>D94+D56</f>
        <v>9170</v>
      </c>
      <c r="E95" s="229" t="s">
        <v>942</v>
      </c>
      <c r="F95" s="489" t="s">
        <v>268</v>
      </c>
      <c r="G95" s="603">
        <f>G37+G40+G56+G79</f>
        <v>8026</v>
      </c>
      <c r="H95" s="604">
        <f>H37+H40+H56+H79</f>
        <v>9170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44281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3" sqref="D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>
        <v>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36</v>
      </c>
      <c r="D14" s="317">
        <v>102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102</v>
      </c>
      <c r="D15" s="317">
        <v>115</v>
      </c>
      <c r="E15" s="245" t="s">
        <v>79</v>
      </c>
      <c r="F15" s="240" t="s">
        <v>289</v>
      </c>
      <c r="G15" s="316">
        <v>258</v>
      </c>
      <c r="H15" s="317">
        <v>948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23</v>
      </c>
      <c r="E16" s="236" t="s">
        <v>52</v>
      </c>
      <c r="F16" s="264" t="s">
        <v>292</v>
      </c>
      <c r="G16" s="628">
        <f>SUM(G12:G15)</f>
        <v>258</v>
      </c>
      <c r="H16" s="629">
        <f>SUM(H12:H15)</f>
        <v>948</v>
      </c>
    </row>
    <row r="17" spans="1:8" ht="31.5">
      <c r="A17" s="194" t="s">
        <v>293</v>
      </c>
      <c r="B17" s="190" t="s">
        <v>294</v>
      </c>
      <c r="C17" s="316">
        <v>1104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94</v>
      </c>
      <c r="D19" s="317">
        <v>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1367</v>
      </c>
      <c r="D22" s="629">
        <f>SUM(D12:D18)+D19</f>
        <v>323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1368</v>
      </c>
      <c r="D31" s="635">
        <f>D29+D22</f>
        <v>323</v>
      </c>
      <c r="E31" s="251" t="s">
        <v>824</v>
      </c>
      <c r="F31" s="266" t="s">
        <v>331</v>
      </c>
      <c r="G31" s="253">
        <f>G16+G18+G27</f>
        <v>258</v>
      </c>
      <c r="H31" s="254">
        <f>H16+H18+H27</f>
        <v>948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625</v>
      </c>
      <c r="E33" s="233" t="s">
        <v>334</v>
      </c>
      <c r="F33" s="238" t="s">
        <v>335</v>
      </c>
      <c r="G33" s="628">
        <f>IF((C31-G31)&gt;0,C31-G31,0)</f>
        <v>1110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1368</v>
      </c>
      <c r="D36" s="637">
        <f>D31-D34+D35</f>
        <v>323</v>
      </c>
      <c r="E36" s="262" t="s">
        <v>346</v>
      </c>
      <c r="F36" s="256" t="s">
        <v>347</v>
      </c>
      <c r="G36" s="267">
        <f>G35-G34+G31</f>
        <v>258</v>
      </c>
      <c r="H36" s="268">
        <f>H35-H34+H31</f>
        <v>948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625</v>
      </c>
      <c r="E37" s="261" t="s">
        <v>350</v>
      </c>
      <c r="F37" s="266" t="s">
        <v>351</v>
      </c>
      <c r="G37" s="253">
        <f>IF((C36-G36)&gt;0,C36-G36,0)</f>
        <v>1110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625</v>
      </c>
      <c r="E42" s="247" t="s">
        <v>362</v>
      </c>
      <c r="F42" s="195" t="s">
        <v>363</v>
      </c>
      <c r="G42" s="241">
        <f>IF(G37&gt;0,IF(C38+G37&lt;0,0,C38+G37),IF(C37-C38&lt;0,C38-C37,0))</f>
        <v>1110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625</v>
      </c>
      <c r="E44" s="262" t="s">
        <v>369</v>
      </c>
      <c r="F44" s="269" t="s">
        <v>370</v>
      </c>
      <c r="G44" s="267">
        <f>IF(C42=0,IF(G42-G43&gt;0,G42-G43+C43,0),IF(C42-C43&lt;0,C43-C42+G43,0))</f>
        <v>1110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1368</v>
      </c>
      <c r="D45" s="631">
        <f>D36+D38+D42</f>
        <v>948</v>
      </c>
      <c r="E45" s="270" t="s">
        <v>373</v>
      </c>
      <c r="F45" s="272" t="s">
        <v>374</v>
      </c>
      <c r="G45" s="630">
        <f>G42+G36</f>
        <v>1368</v>
      </c>
      <c r="H45" s="631">
        <f>H42+H36</f>
        <v>948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44281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G44" sqref="G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71</v>
      </c>
      <c r="D11" s="196">
        <v>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</v>
      </c>
      <c r="D12" s="196">
        <v>-25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</v>
      </c>
      <c r="D14" s="196">
        <v>-37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</v>
      </c>
      <c r="D21" s="659">
        <f>SUM(D11:D20)</f>
        <v>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4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-7</v>
      </c>
      <c r="D38" s="196">
        <v>-16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-16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44281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625</v>
      </c>
      <c r="J13" s="584">
        <f>'1-Баланс'!H30+'1-Баланс'!H33</f>
        <v>-557</v>
      </c>
      <c r="K13" s="585"/>
      <c r="L13" s="584">
        <f>SUM(C13:K13)</f>
        <v>7947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625</v>
      </c>
      <c r="J17" s="653">
        <f t="shared" si="2"/>
        <v>-557</v>
      </c>
      <c r="K17" s="653">
        <f t="shared" si="2"/>
        <v>0</v>
      </c>
      <c r="L17" s="584">
        <f t="shared" si="1"/>
        <v>7947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-1110</v>
      </c>
      <c r="K18" s="585"/>
      <c r="L18" s="584">
        <f t="shared" si="1"/>
        <v>-1110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-6</v>
      </c>
      <c r="K22" s="316"/>
      <c r="L22" s="584">
        <f t="shared" si="1"/>
        <v>-6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625</v>
      </c>
      <c r="J31" s="653">
        <f t="shared" si="6"/>
        <v>-1673</v>
      </c>
      <c r="K31" s="653">
        <f t="shared" si="6"/>
        <v>0</v>
      </c>
      <c r="L31" s="584">
        <f t="shared" si="1"/>
        <v>6831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625</v>
      </c>
      <c r="J34" s="587">
        <f t="shared" si="7"/>
        <v>-1673</v>
      </c>
      <c r="K34" s="587">
        <f t="shared" si="7"/>
        <v>0</v>
      </c>
      <c r="L34" s="651">
        <f t="shared" si="1"/>
        <v>6831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44281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44281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1104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2417</v>
      </c>
      <c r="L12" s="328">
        <v>36</v>
      </c>
      <c r="M12" s="328"/>
      <c r="N12" s="329">
        <f aca="true" t="shared" si="4" ref="N12:N41">K12+L12-M12</f>
        <v>2453</v>
      </c>
      <c r="O12" s="328"/>
      <c r="P12" s="328"/>
      <c r="Q12" s="329">
        <f t="shared" si="0"/>
        <v>2453</v>
      </c>
      <c r="R12" s="340">
        <f t="shared" si="1"/>
        <v>1926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159</v>
      </c>
      <c r="L13" s="328">
        <v>0</v>
      </c>
      <c r="M13" s="328"/>
      <c r="N13" s="329">
        <f t="shared" si="4"/>
        <v>159</v>
      </c>
      <c r="O13" s="328"/>
      <c r="P13" s="328"/>
      <c r="Q13" s="329">
        <f t="shared" si="0"/>
        <v>159</v>
      </c>
      <c r="R13" s="340">
        <f t="shared" si="1"/>
        <v>16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1104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2639</v>
      </c>
      <c r="L19" s="330">
        <f>SUM(L11:L18)</f>
        <v>36</v>
      </c>
      <c r="M19" s="330">
        <f>SUM(M11:M18)</f>
        <v>0</v>
      </c>
      <c r="N19" s="329">
        <f t="shared" si="4"/>
        <v>2675</v>
      </c>
      <c r="O19" s="330">
        <f>SUM(O11:O18)</f>
        <v>0</v>
      </c>
      <c r="P19" s="330">
        <f>SUM(P11:P18)</f>
        <v>0</v>
      </c>
      <c r="Q19" s="329">
        <f t="shared" si="0"/>
        <v>2675</v>
      </c>
      <c r="R19" s="340">
        <f t="shared" si="1"/>
        <v>5416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1104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2639</v>
      </c>
      <c r="L42" s="349">
        <f t="shared" si="11"/>
        <v>36</v>
      </c>
      <c r="M42" s="349">
        <f t="shared" si="11"/>
        <v>0</v>
      </c>
      <c r="N42" s="349">
        <f t="shared" si="11"/>
        <v>2675</v>
      </c>
      <c r="O42" s="349">
        <f t="shared" si="11"/>
        <v>0</v>
      </c>
      <c r="P42" s="349">
        <f t="shared" si="11"/>
        <v>0</v>
      </c>
      <c r="Q42" s="349">
        <f t="shared" si="11"/>
        <v>2675</v>
      </c>
      <c r="R42" s="350">
        <f t="shared" si="11"/>
        <v>8021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44281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1011</v>
      </c>
      <c r="D87" s="134">
        <f>SUM(D88:D92)+D96</f>
        <v>4</v>
      </c>
      <c r="E87" s="134">
        <f>SUM(E88:E92)+E96</f>
        <v>1007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518</v>
      </c>
      <c r="D91" s="197"/>
      <c r="E91" s="136">
        <f t="shared" si="1"/>
        <v>518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258</v>
      </c>
      <c r="D92" s="138">
        <f>SUM(D93:D95)</f>
        <v>0</v>
      </c>
      <c r="E92" s="138">
        <f>SUM(E93:E95)</f>
        <v>258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</v>
      </c>
      <c r="D93" s="197"/>
      <c r="E93" s="136">
        <f t="shared" si="1"/>
        <v>7</v>
      </c>
      <c r="F93" s="196"/>
    </row>
    <row r="94" spans="1:6" ht="15.75">
      <c r="A94" s="370" t="s">
        <v>637</v>
      </c>
      <c r="B94" s="135" t="s">
        <v>731</v>
      </c>
      <c r="C94" s="197">
        <v>51</v>
      </c>
      <c r="D94" s="197"/>
      <c r="E94" s="136">
        <f t="shared" si="1"/>
        <v>51</v>
      </c>
      <c r="F94" s="196"/>
    </row>
    <row r="95" spans="1:6" ht="15.75">
      <c r="A95" s="370" t="s">
        <v>641</v>
      </c>
      <c r="B95" s="135" t="s">
        <v>732</v>
      </c>
      <c r="C95" s="197">
        <v>200</v>
      </c>
      <c r="D95" s="197"/>
      <c r="E95" s="136">
        <f t="shared" si="1"/>
        <v>200</v>
      </c>
      <c r="F95" s="196"/>
    </row>
    <row r="96" spans="1:6" ht="15.75">
      <c r="A96" s="370" t="s">
        <v>733</v>
      </c>
      <c r="B96" s="135" t="s">
        <v>734</v>
      </c>
      <c r="C96" s="197">
        <v>231</v>
      </c>
      <c r="D96" s="197"/>
      <c r="E96" s="136">
        <f t="shared" si="1"/>
        <v>231</v>
      </c>
      <c r="F96" s="196"/>
    </row>
    <row r="97" spans="1:6" ht="15.75">
      <c r="A97" s="370" t="s">
        <v>735</v>
      </c>
      <c r="B97" s="135" t="s">
        <v>736</v>
      </c>
      <c r="C97" s="197">
        <v>151</v>
      </c>
      <c r="D97" s="197"/>
      <c r="E97" s="136">
        <f t="shared" si="1"/>
        <v>151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1162</v>
      </c>
      <c r="D98" s="433">
        <f>D87+D82+D77+D73+D97</f>
        <v>4</v>
      </c>
      <c r="E98" s="433">
        <f>E87+E82+E77+E73+E97</f>
        <v>1158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1162</v>
      </c>
      <c r="D99" s="427">
        <f>D98+D70+D68</f>
        <v>4</v>
      </c>
      <c r="E99" s="427">
        <f>E98+E70+E68</f>
        <v>1158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44281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44281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2021-01-22T10:11:44Z</cp:lastPrinted>
  <dcterms:created xsi:type="dcterms:W3CDTF">2006-09-16T00:00:00Z</dcterms:created>
  <dcterms:modified xsi:type="dcterms:W3CDTF">2021-03-29T07:54:21Z</dcterms:modified>
  <cp:category/>
  <cp:version/>
  <cp:contentType/>
  <cp:contentStatus/>
</cp:coreProperties>
</file>