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6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<sst xmlns="http://schemas.openxmlformats.org/spreadsheetml/2006/main" count="1028" uniqueCount="849">
  <si>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</si>
  <si>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</si>
  <si>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</si>
  <si>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</si>
  <si>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</si>
  <si>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</si>
  <si>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</si>
  <si>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</si>
  <si>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</si>
  <si>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</si>
  <si>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</si>
  <si>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</si>
  <si>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</si>
  <si>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</si>
  <si>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</si>
  <si>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</si>
  <si>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</si>
  <si>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</si>
  <si>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</si>
  <si>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</si>
  <si>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</si>
  <si>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</si>
  <si>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</si>
  <si>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</si>
  <si>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</si>
  <si>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</si>
  <si>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</si>
  <si>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</si>
  <si>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</si>
  <si>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</si>
  <si>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</si>
  <si>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</si>
  <si>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</si>
  <si>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</si>
  <si>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</si>
  <si>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</si>
  <si>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</si>
  <si>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</si>
  <si>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</si>
  <si>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</si>
  <si>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</si>
  <si>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</si>
  <si>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</si>
  <si>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</si>
  <si>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</si>
  <si>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</si>
  <si>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</si>
  <si>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</si>
  <si>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</si>
  <si>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</si>
  <si>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</si>
  <si>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</si>
  <si>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</si>
  <si>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</si>
  <si>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</si>
  <si>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</si>
  <si>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</si>
  <si>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</si>
  <si>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</si>
  <si>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</si>
  <si>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</si>
  <si>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</si>
  <si>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</si>
  <si>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</si>
  <si>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</si>
  <si>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</si>
  <si>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</si>
  <si>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</si>
  <si>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</si>
  <si>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</si>
  <si>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</si>
  <si>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</si>
  <si>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</si>
  <si>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</si>
  <si>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</si>
  <si>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</si>
  <si>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</si>
  <si>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</si>
  <si>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</si>
  <si>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</si>
  <si>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</si>
  <si>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</si>
  <si>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</si>
  <si>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</si>
  <si>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</si>
  <si>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</si>
  <si>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</si>
  <si>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</si>
  <si>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</si>
  <si>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</si>
  <si>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</si>
  <si>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</si>
  <si>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</si>
  <si>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</si>
  <si>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</si>
  <si>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</si>
  <si>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</si>
  <si>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</si>
  <si>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</si>
  <si>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</si>
  <si>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</si>
  <si>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</si>
  <si>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</si>
  <si>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</si>
  <si>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</si>
  <si>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</si>
  <si>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</si>
  <si>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</si>
  <si>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</si>
  <si>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</si>
  <si>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</si>
  <si>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</si>
  <si>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</si>
  <si>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</si>
  <si>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</si>
  <si>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</si>
  <si>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</si>
  <si>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</si>
  <si>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</si>
  <si>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</si>
  <si>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</si>
  <si>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</si>
  <si>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</si>
  <si>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</si>
  <si>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</si>
  <si>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</si>
  <si>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</si>
  <si>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</si>
  <si>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</si>
  <si>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</si>
  <si>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</si>
  <si>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</si>
  <si>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</si>
  <si>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</si>
  <si>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</si>
  <si>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</si>
  <si>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</si>
  <si>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</si>
  <si>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</si>
  <si>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</si>
  <si>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</si>
  <si>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</si>
  <si>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</si>
  <si>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</si>
  <si>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</si>
  <si>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</si>
  <si>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</si>
  <si>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</si>
  <si>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</si>
  <si>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</si>
  <si>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</si>
  <si>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</si>
  <si>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</si>
  <si>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</si>
  <si>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</si>
  <si>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</si>
  <si>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</si>
  <si>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</si>
  <si>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</si>
  <si>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</si>
  <si>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</si>
  <si>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</si>
  <si>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</si>
  <si>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</si>
  <si>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</si>
  <si>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</si>
  <si>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</si>
  <si>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</si>
  <si>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</si>
  <si>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</si>
  <si>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</si>
  <si>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</si>
  <si>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</si>
  <si>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</si>
  <si>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</si>
  <si>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</si>
  <si>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</si>
  <si>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</si>
  <si>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</si>
  <si>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</si>
  <si>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</si>
  <si>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</si>
  <si>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</si>
  <si>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</si>
  <si>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</si>
  <si>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</si>
  <si>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</si>
  <si>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</si>
  <si>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</si>
  <si>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</si>
  <si>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</si>
  <si>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</si>
  <si>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</si>
  <si>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</si>
  <si>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</si>
  <si>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</si>
  <si>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</si>
  <si>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</si>
  <si>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</si>
  <si>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</si>
  <si>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</si>
  <si>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</si>
  <si>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</si>
  <si>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</si>
  <si>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</si>
  <si>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</si>
  <si>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</si>
  <si>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</si>
  <si>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</si>
  <si>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</si>
  <si>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</si>
  <si>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</si>
  <si>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</si>
  <si>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</si>
  <si>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</si>
  <si>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</si>
  <si>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</si>
  <si>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</si>
  <si>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</si>
  <si>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</si>
  <si>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</si>
  <si>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</si>
  <si>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</si>
  <si>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</si>
  <si>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</si>
  <si>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</si>
  <si>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</si>
  <si>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</si>
  <si>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</si>
  <si>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</si>
  <si>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</si>
  <si>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</si>
  <si>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</si>
  <si>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</si>
  <si>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</si>
  <si>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</si>
  <si>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</si>
  <si>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</si>
  <si>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</si>
  <si>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</si>
  <si>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</si>
  <si>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</si>
  <si>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</si>
  <si>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</si>
  <si>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</si>
  <si>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</si>
  <si>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</si>
  <si>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</si>
  <si>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</si>
  <si>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</si>
  <si>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</si>
  <si>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</si>
  <si>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</si>
  <si>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</si>
  <si>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</si>
  <si>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</si>
  <si>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</si>
  <si>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</si>
  <si>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</si>
  <si>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</si>
  <si>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</si>
  <si>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</si>
  <si>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</si>
  <si>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</si>
  <si>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</si>
  <si>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</si>
  <si>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</si>
  <si>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</si>
  <si>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</si>
  <si>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</si>
  <si>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</si>
  <si>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</si>
  <si>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</si>
  <si>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</si>
  <si>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</si>
  <si>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</si>
  <si>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</si>
  <si>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</si>
  <si>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</si>
  <si>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</si>
  <si>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</si>
  <si>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</si>
  <si>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</si>
  <si>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</si>
  <si>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</si>
  <si>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</si>
  <si>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</si>
  <si>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</si>
  <si>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</si>
  <si>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</si>
  <si>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</si>
  <si>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</si>
  <si>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</si>
  <si>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</si>
  <si>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</si>
  <si>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</si>
  <si>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</si>
  <si>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</si>
  <si>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</si>
  <si>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</si>
  <si>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</si>
  <si>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</si>
  <si>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</si>
  <si>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</si>
  <si>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</si>
  <si>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</si>
  <si>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</si>
  <si>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</si>
  <si>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</si>
  <si>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</si>
  <si>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</si>
  <si>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</si>
  <si>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</si>
  <si>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</si>
  <si>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</si>
  <si>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</si>
  <si>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</si>
  <si>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</si>
  <si>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</si>
  <si>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</si>
  <si>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</si>
  <si>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</si>
  <si>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</si>
  <si>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</si>
  <si>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</si>
  <si>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</si>
  <si>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</si>
  <si>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</si>
  <si>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</si>
  <si>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</si>
  <si>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</si>
  <si>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</si>
  <si>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</si>
  <si>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</si>
  <si>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</si>
  <si>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</si>
  <si>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</si>
  <si>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</si>
  <si>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</si>
  <si>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</si>
  <si>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</si>
  <si>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</si>
  <si>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</si>
  <si>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</si>
  <si>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</si>
  <si>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</si>
  <si>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</si>
  <si>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</si>
  <si>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</si>
  <si>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</si>
  <si>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</si>
  <si>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</si>
  <si>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</si>
  <si>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</si>
  <si>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</si>
  <si>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</si>
  <si>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</si>
  <si>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</si>
  <si>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</si>
  <si>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</si>
  <si>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</si>
  <si>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</si>
  <si>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</si>
  <si>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</si>
  <si>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</si>
  <si>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</si>
  <si>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</si>
  <si>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</si>
  <si>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</si>
  <si>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</si>
  <si>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</si>
  <si>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</si>
  <si>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</si>
  <si>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</si>
  <si>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</si>
  <si>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</si>
  <si>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</si>
  <si>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</si>
  <si>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</si>
  <si>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</si>
  <si>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</si>
  <si>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</si>
  <si>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</si>
  <si>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</si>
  <si>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</si>
  <si>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</si>
  <si>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</si>
  <si>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</si>
  <si>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</si>
  <si>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</si>
  <si>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</si>
  <si>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</si>
  <si>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</si>
  <si>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</si>
  <si>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</si>
  <si>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</si>
  <si>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</si>
  <si>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</si>
  <si>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</si>
  <si>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</si>
  <si>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</si>
  <si>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</si>
  <si>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</si>
  <si>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</si>
  <si>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</si>
  <si>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</si>
  <si>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</si>
  <si>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</si>
  <si>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</si>
  <si>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</si>
  <si>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</si>
  <si>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</si>
  <si>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</si>
  <si>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</si>
  <si>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</si>
  <si>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</si>
  <si>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</si>
  <si>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</si>
  <si>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</si>
  <si>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</si>
  <si>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</si>
  <si>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</si>
  <si>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</si>
  <si>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</si>
  <si>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</si>
  <si>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</si>
  <si>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</si>
  <si>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</si>
  <si>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</si>
  <si>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</si>
  <si>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</si>
  <si>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</si>
  <si>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</si>
  <si>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</si>
  <si>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</si>
  <si>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</si>
  <si>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</si>
  <si>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</si>
  <si>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</si>
  <si>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</si>
  <si>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</si>
  <si>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</si>
  <si>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</si>
  <si>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</si>
  <si>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</si>
  <si>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</si>
  <si>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</si>
  <si>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</si>
  <si>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</si>
  <si>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</si>
  <si>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</si>
  <si>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</si>
  <si>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</si>
  <si>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</si>
  <si>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</si>
  <si>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</si>
  <si>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</si>
  <si>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</si>
  <si>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</si>
  <si>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</si>
  <si>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</si>
  <si>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</si>
  <si>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</si>
  <si>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</si>
  <si>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</si>
  <si>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</si>
  <si>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</si>
  <si>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</si>
  <si>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</si>
  <si>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</si>
  <si>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</si>
  <si>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</si>
  <si>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</si>
  <si>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</si>
  <si>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</si>
  <si>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</si>
  <si>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</si>
  <si>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</si>
  <si>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</si>
  <si>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</si>
  <si>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</si>
  <si>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</si>
  <si>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</si>
  <si>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</si>
  <si>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</si>
  <si>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</si>
  <si>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</si>
  <si>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</si>
  <si>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</si>
  <si>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</si>
  <si>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</si>
  <si>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</si>
  <si>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</si>
  <si>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</si>
  <si>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</si>
  <si>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</si>
  <si>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</si>
  <si>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</si>
  <si>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</si>
  <si>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</si>
  <si>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</si>
  <si>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</si>
  <si>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</si>
  <si>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</si>
  <si>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</si>
  <si>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</si>
  <si>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</si>
  <si>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</si>
  <si>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</si>
  <si>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</si>
  <si>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</si>
  <si>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</si>
  <si>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</si>
  <si>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</si>
  <si>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</si>
  <si>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</si>
  <si>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</si>
  <si>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</si>
  <si>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</si>
  <si>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</si>
  <si>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</si>
  <si>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</si>
  <si>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</si>
  <si>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</si>
  <si>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</si>
  <si>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</si>
  <si>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</si>
  <si>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</si>
  <si>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</si>
  <si>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</si>
  <si>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</si>
  <si>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</si>
  <si>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</si>
  <si>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</si>
  <si>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</si>
  <si>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</si>
  <si>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</si>
  <si>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</si>
  <si>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</si>
  <si>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</si>
  <si>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</si>
  <si>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</si>
  <si>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</si>
  <si>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</si>
  <si>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</si>
  <si>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</si>
  <si>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</si>
  <si>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</si>
  <si>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</si>
  <si>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</si>
  <si>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</si>
  <si>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</si>
  <si>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</si>
  <si>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</si>
  <si>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</si>
  <si>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</si>
  <si>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</si>
  <si>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</si>
  <si>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</si>
  <si>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</si>
  <si>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</si>
  <si>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</si>
  <si>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</si>
  <si>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</si>
  <si>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</si>
  <si>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</si>
  <si>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</si>
  <si>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</si>
  <si>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</si>
  <si>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</si>
  <si>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</si>
  <si>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</si>
  <si>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</si>
  <si>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</si>
  <si>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</si>
  <si>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</si>
  <si>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</si>
  <si>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</si>
  <si>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</si>
  <si>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</si>
  <si>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</si>
  <si>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</si>
  <si>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</si>
  <si>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</si>
  <si>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</si>
  <si>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</si>
  <si>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</si>
  <si>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</si>
  <si>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</si>
  <si>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</si>
  <si>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</si>
  <si>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</si>
  <si>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</si>
  <si>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</si>
  <si>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</si>
  <si>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</si>
  <si>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</si>
  <si>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</si>
  <si>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</si>
  <si>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</si>
  <si>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</si>
  <si>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</si>
  <si>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</si>
  <si>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</si>
  <si>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</si>
  <si>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</si>
  <si>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</si>
  <si>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</si>
  <si>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</si>
  <si>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</si>
  <si>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</si>
  <si>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</si>
  <si>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</si>
  <si>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</si>
  <si>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</si>
  <si>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</si>
  <si>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</si>
  <si>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</si>
  <si>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</si>
  <si>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</si>
  <si>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</si>
  <si>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</si>
  <si>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</si>
  <si>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</si>
  <si>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</si>
  <si>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</si>
  <si>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</si>
  <si>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</si>
  <si>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</si>
  <si>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</si>
  <si>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</si>
  <si>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</si>
  <si>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</si>
  <si>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</si>
  <si>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</si>
  <si>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</si>
  <si>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</si>
  <si>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</si>
  <si>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</si>
  <si>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</si>
  <si>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</si>
  <si>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</si>
  <si>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</si>
  <si>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</si>
  <si>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</si>
  <si>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</si>
  <si>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</si>
  <si>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</si>
  <si>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</si>
  <si>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</si>
  <si>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</si>
  <si>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</si>
  <si>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</si>
  <si>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</si>
  <si>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</si>
  <si>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</si>
  <si>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</si>
  <si>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</si>
  <si>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</si>
  <si>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</si>
  <si>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</si>
  <si>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</si>
  <si>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</si>
  <si>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</si>
  <si>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</si>
  <si>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</si>
  <si>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</si>
  <si>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</si>
  <si>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</si>
  <si>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</si>
  <si>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</si>
  <si>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</si>
  <si>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</si>
  <si>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</si>
  <si>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</si>
  <si>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</si>
  <si>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</si>
  <si>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</si>
  <si>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</si>
  <si>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</si>
  <si>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</si>
  <si>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</si>
  <si>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</si>
  <si>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</si>
  <si>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</si>
  <si>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</si>
  <si>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</si>
  <si>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</si>
  <si>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</si>
  <si>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</si>
  <si>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</si>
  <si>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</si>
  <si>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</si>
  <si>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</si>
  <si>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</si>
  <si>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</si>
  <si>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</si>
  <si>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</si>
  <si>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</si>
  <si>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</si>
  <si>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</si>
  <si>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</si>
  <si>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</si>
  <si>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</si>
  <si>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</si>
  <si>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</si>
  <si>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</si>
  <si>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</si>
  <si>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</si>
  <si>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</si>
  <si>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</si>
  <si>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</si>
  <si>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</si>
  <si>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</si>
  <si>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</si>
  <si>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</si>
  <si>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</si>
  <si>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</si>
  <si>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</si>
  <si>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</si>
  <si>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</si>
  <si>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</si>
  <si>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</si>
  <si>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</si>
  <si>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</si>
  <si>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</si>
  <si>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</si>
  <si>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</si>
  <si>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</si>
  <si>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</si>
  <si>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</si>
  <si>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</si>
  <si>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</si>
  <si>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</si>
  <si>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</si>
  <si>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</si>
  <si>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</si>
  <si>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</si>
  <si>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</si>
  <si>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</si>
  <si>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</si>
  <si>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</si>
  <si>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</si>
  <si>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</si>
  <si>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</si>
  <si>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</si>
  <si>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</si>
  <si>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</si>
  <si>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</si>
  <si>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</si>
  <si>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</si>
  <si>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</si>
  <si>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</si>
  <si>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</si>
  <si>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</si>
  <si>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</si>
  <si>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</si>
  <si>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</si>
  <si>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</si>
  <si>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</si>
  <si>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</si>
  <si>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</si>
  <si>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</si>
  <si>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</si>
  <si>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</si>
  <si>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</si>
  <si>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</si>
  <si>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</si>
  <si>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</si>
  <si>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</si>
  <si>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</si>
  <si>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</si>
  <si>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</si>
  <si>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</si>
  <si>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</si>
  <si>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</si>
  <si>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</si>
  <si>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</si>
  <si>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</si>
  <si>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</si>
  <si>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</si>
  <si>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</si>
  <si>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</si>
  <si>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</si>
  <si>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</si>
  <si>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</si>
  <si>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</si>
  <si>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</si>
  <si>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</si>
  <si>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</si>
  <si>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</si>
  <si>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</si>
  <si>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</si>
  <si>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</si>
  <si>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</si>
  <si>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</si>
  <si>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</si>
  <si>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</si>
  <si>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</si>
  <si>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</si>
  <si>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</si>
  <si>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</si>
  <si>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</si>
  <si>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</si>
  <si>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</si>
  <si>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</si>
  <si>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</si>
  <si>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</si>
  <si>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</si>
  <si>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</si>
  <si>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</si>
  <si>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</si>
  <si>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</si>
  <si>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</si>
  <si>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</si>
  <si>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</si>
  <si>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</si>
  <si>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</si>
  <si>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</si>
  <si>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</si>
  <si>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</si>
  <si>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</si>
  <si>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</si>
  <si>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</si>
  <si>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</si>
  <si>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</si>
  <si>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</si>
  <si>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</si>
  <si>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</si>
  <si>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</si>
  <si>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</si>
  <si>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</si>
  <si>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</si>
  <si>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</si>
  <si>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</si>
  <si>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</si>
  <si>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</si>
  <si>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</si>
  <si>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</si>
  <si>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</si>
  <si>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</si>
  <si>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</si>
  <si>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</si>
  <si>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</si>
  <si>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</si>
  <si>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</si>
  <si>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01.01 - 30.09.2008г.</t>
  </si>
  <si>
    <t>Дата на съставяне: 23.10.2008г.</t>
  </si>
  <si>
    <t>23.10.2008г.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</si>
</sst>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169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SheetLayoutView="100" workbookViewId="0" topLeftCell="A69">
      <selection activeCell="A96" sqref="A96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15124</v>
      </c>
      <c r="D20" s="126">
        <v>15655</v>
      </c>
      <c r="E20" s="187" t="s">
        <v>57</v>
      </c>
      <c r="F20" s="192" t="s">
        <v>58</v>
      </c>
      <c r="G20" s="133">
        <v>366</v>
      </c>
      <c r="H20" s="133">
        <v>431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2778</v>
      </c>
      <c r="H25" s="129">
        <f>H19+H20+H21</f>
        <v>2843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681</v>
      </c>
      <c r="H31" s="127">
        <v>696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681</v>
      </c>
      <c r="H33" s="129">
        <f>H27+H31+H32</f>
        <v>696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6909</v>
      </c>
      <c r="H36" s="129">
        <f>H25+H17+H33</f>
        <v>6989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8786</v>
      </c>
      <c r="H44" s="127">
        <v>9373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8786</v>
      </c>
      <c r="H49" s="129">
        <f>SUM(H43:H48)</f>
        <v>9373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15124</v>
      </c>
      <c r="D55" s="130">
        <f>D19+D20+D21+D27+D32+D45+D51+D53+D54</f>
        <v>15655</v>
      </c>
      <c r="E55" s="187" t="s">
        <v>172</v>
      </c>
      <c r="F55" s="211" t="s">
        <v>173</v>
      </c>
      <c r="G55" s="129">
        <f>G49+G51+G52+G53+G54</f>
        <v>8786</v>
      </c>
      <c r="H55" s="129">
        <f>H49+H51+H52+H53+H54</f>
        <v>9373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211</v>
      </c>
      <c r="H61" s="129">
        <f>SUM(H62:H68)</f>
        <v>216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170</v>
      </c>
      <c r="H62" s="127">
        <v>175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/>
      <c r="H64" s="127"/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>
        <v>2</v>
      </c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>
        <v>2</v>
      </c>
      <c r="D68" s="126"/>
      <c r="E68" s="187" t="s">
        <v>213</v>
      </c>
      <c r="F68" s="192" t="s">
        <v>214</v>
      </c>
      <c r="G68" s="127">
        <v>41</v>
      </c>
      <c r="H68" s="127">
        <v>41</v>
      </c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21</v>
      </c>
      <c r="H69" s="127"/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819</v>
      </c>
      <c r="H71" s="136">
        <f>H59+H60+H61+H69+H70</f>
        <v>803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/>
      <c r="D74" s="126">
        <v>6</v>
      </c>
      <c r="E74" s="187" t="s">
        <v>231</v>
      </c>
      <c r="F74" s="230" t="s">
        <v>232</v>
      </c>
      <c r="G74" s="127"/>
      <c r="H74" s="127"/>
    </row>
    <row r="75" spans="1:15" ht="15">
      <c r="A75" s="185" t="s">
        <v>76</v>
      </c>
      <c r="B75" s="199" t="s">
        <v>233</v>
      </c>
      <c r="C75" s="130">
        <f>SUM(C67:C74)</f>
        <v>4</v>
      </c>
      <c r="D75" s="130">
        <f>SUM(D67:D74)</f>
        <v>6</v>
      </c>
      <c r="E75" s="201" t="s">
        <v>160</v>
      </c>
      <c r="F75" s="195" t="s">
        <v>234</v>
      </c>
      <c r="G75" s="127">
        <v>106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925</v>
      </c>
      <c r="H79" s="137">
        <f>H71+H74+H75+H76</f>
        <v>803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>
        <v>366</v>
      </c>
      <c r="D83" s="126">
        <v>431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366</v>
      </c>
      <c r="D84" s="130">
        <f>D83+D82+D78</f>
        <v>431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1089</v>
      </c>
      <c r="D88" s="126">
        <v>1043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1089</v>
      </c>
      <c r="D91" s="130">
        <f>SUM(D87:D90)</f>
        <v>1043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37</v>
      </c>
      <c r="D92" s="126">
        <v>30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1496</v>
      </c>
      <c r="D93" s="130">
        <f>D64+D75+D84+D91+D92</f>
        <v>1510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16620</v>
      </c>
      <c r="D94" s="139">
        <f>D93+D55</f>
        <v>17165</v>
      </c>
      <c r="E94" s="394" t="s">
        <v>270</v>
      </c>
      <c r="F94" s="239" t="s">
        <v>271</v>
      </c>
      <c r="G94" s="140">
        <f>G36+G39+G55+G79</f>
        <v>16620</v>
      </c>
      <c r="H94" s="140">
        <f>H36+H39+H55+H79</f>
        <v>17165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110" zoomScaleNormal="85" zoomScaleSheetLayoutView="110" workbookViewId="0" topLeftCell="B22">
      <selection activeCell="D48" sqref="D48:H48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01.01 - 30.09.2008г.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432</v>
      </c>
      <c r="D10" s="29">
        <v>400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399</v>
      </c>
      <c r="D11" s="29">
        <v>399</v>
      </c>
      <c r="E11" s="250" t="s">
        <v>293</v>
      </c>
      <c r="F11" s="476" t="s">
        <v>294</v>
      </c>
      <c r="G11" s="477">
        <v>1896</v>
      </c>
      <c r="H11" s="477">
        <v>1888</v>
      </c>
    </row>
    <row r="12" spans="1:8" ht="12">
      <c r="A12" s="248" t="s">
        <v>295</v>
      </c>
      <c r="B12" s="249" t="s">
        <v>296</v>
      </c>
      <c r="C12" s="29">
        <v>4</v>
      </c>
      <c r="D12" s="29">
        <v>4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1896</v>
      </c>
      <c r="H13" s="475">
        <f>SUM(H9:H12)</f>
        <v>1888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835</v>
      </c>
      <c r="D19" s="32">
        <f>SUM(D9:D15)+D16</f>
        <v>803</v>
      </c>
      <c r="E19" s="254" t="s">
        <v>317</v>
      </c>
      <c r="F19" s="479" t="s">
        <v>318</v>
      </c>
      <c r="G19" s="477">
        <v>46</v>
      </c>
      <c r="H19" s="477">
        <v>30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426</v>
      </c>
      <c r="D22" s="29">
        <v>419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46</v>
      </c>
      <c r="H24" s="475">
        <f>SUM(H19:H23)</f>
        <v>30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426</v>
      </c>
      <c r="D26" s="32">
        <f>SUM(D22:D25)</f>
        <v>419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1261</v>
      </c>
      <c r="D28" s="33">
        <f>D26+D19</f>
        <v>1222</v>
      </c>
      <c r="E28" s="104" t="s">
        <v>339</v>
      </c>
      <c r="F28" s="481" t="s">
        <v>340</v>
      </c>
      <c r="G28" s="475">
        <f>G13+G15+G24</f>
        <v>1942</v>
      </c>
      <c r="H28" s="475">
        <f>H13+H15+H24</f>
        <v>1918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681</v>
      </c>
      <c r="D30" s="33">
        <f>IF((H28-D28)&gt;0,H28-D28,0)</f>
        <v>696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1261</v>
      </c>
      <c r="D33" s="32">
        <f>D28+D31+D32</f>
        <v>1222</v>
      </c>
      <c r="E33" s="104" t="s">
        <v>353</v>
      </c>
      <c r="F33" s="481" t="s">
        <v>354</v>
      </c>
      <c r="G33" s="36">
        <f>G32+G31+G28</f>
        <v>1942</v>
      </c>
      <c r="H33" s="36">
        <f>H32+H31+H28</f>
        <v>1918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681</v>
      </c>
      <c r="D34" s="33">
        <f>IF((H33-D33)&gt;0,H33-D33,0)</f>
        <v>696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681</v>
      </c>
      <c r="D39" s="404">
        <f>+IF((H33-D33-D35)&gt;0,H33-D33-D35,0)</f>
        <v>696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681</v>
      </c>
      <c r="D41" s="35">
        <f>IF(D39-D40&gt;0,D39-D40,0)</f>
        <v>696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1942</v>
      </c>
      <c r="D42" s="36">
        <f>D33+D35+D39</f>
        <v>1918</v>
      </c>
      <c r="E42" s="105" t="s">
        <v>380</v>
      </c>
      <c r="F42" s="106" t="s">
        <v>381</v>
      </c>
      <c r="G42" s="36">
        <f>G39+G33</f>
        <v>1942</v>
      </c>
      <c r="H42" s="36">
        <f>H39+H33</f>
        <v>1918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Normal="85" zoomScaleSheetLayoutView="100" workbookViewId="0" topLeftCell="A18">
      <selection activeCell="A52" sqref="A52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01.01 - 30.09.2008г.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2413</v>
      </c>
      <c r="D10" s="37">
        <v>2272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-579</v>
      </c>
      <c r="D11" s="37">
        <v>-489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-4</v>
      </c>
      <c r="D13" s="37">
        <v>-4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-337</v>
      </c>
      <c r="D14" s="37">
        <v>-322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51</v>
      </c>
      <c r="D16" s="37">
        <v>26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-1</v>
      </c>
      <c r="D19" s="37">
        <v>-2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1543</v>
      </c>
      <c r="D20" s="38">
        <f>SUM(D10:D19)</f>
        <v>1481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-440</v>
      </c>
      <c r="D37" s="37">
        <v>-440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-426</v>
      </c>
      <c r="D39" s="37">
        <v>-419</v>
      </c>
      <c r="E39" s="107"/>
      <c r="F39" s="107"/>
    </row>
    <row r="40" spans="1:6" ht="12">
      <c r="A40" s="282" t="s">
        <v>444</v>
      </c>
      <c r="B40" s="283" t="s">
        <v>445</v>
      </c>
      <c r="C40" s="37">
        <v>-909</v>
      </c>
      <c r="D40" s="37">
        <v>-734</v>
      </c>
      <c r="E40" s="107"/>
      <c r="F40" s="107"/>
    </row>
    <row r="41" spans="1:8" ht="12">
      <c r="A41" s="282" t="s">
        <v>446</v>
      </c>
      <c r="B41" s="283" t="s">
        <v>447</v>
      </c>
      <c r="C41" s="37">
        <v>-1</v>
      </c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-1776</v>
      </c>
      <c r="D42" s="38">
        <f>SUM(D34:D41)</f>
        <v>-1593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-233</v>
      </c>
      <c r="D43" s="38">
        <f>D42+D32+D20</f>
        <v>-112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1322</v>
      </c>
      <c r="D44" s="109">
        <v>1155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1089</v>
      </c>
      <c r="D45" s="38">
        <f>D44+D43</f>
        <v>1043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1089</v>
      </c>
      <c r="D46" s="39">
        <v>1043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23.10.2008г.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B1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392</v>
      </c>
      <c r="F11" s="551">
        <v>0</v>
      </c>
      <c r="G11" s="550">
        <v>0</v>
      </c>
      <c r="H11" s="551">
        <v>0</v>
      </c>
      <c r="I11" s="551">
        <v>91</v>
      </c>
      <c r="J11" s="552">
        <v>0</v>
      </c>
      <c r="K11" s="550"/>
      <c r="L11" s="555">
        <f>SUM(B11:K11)</f>
        <v>6345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681</v>
      </c>
      <c r="J15" s="505"/>
      <c r="K15" s="505"/>
      <c r="L15" s="505">
        <f>SUM(B15:K15)</f>
        <v>681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-91</v>
      </c>
      <c r="J16" s="505">
        <v>0</v>
      </c>
      <c r="K16" s="505"/>
      <c r="L16" s="505">
        <f>SUM(B16:K16)</f>
        <v>-91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>
        <v>-91</v>
      </c>
      <c r="J17" s="505">
        <v>0</v>
      </c>
      <c r="K17" s="505"/>
      <c r="L17" s="505">
        <f>SUM(B17:K17)</f>
        <v>-91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SUM(E20:E21)</f>
        <v>-26</v>
      </c>
      <c r="F19" s="505"/>
      <c r="G19" s="505"/>
      <c r="H19" s="505"/>
      <c r="I19" s="505"/>
      <c r="J19" s="505"/>
      <c r="K19" s="505"/>
      <c r="L19" s="505">
        <f>SUM(B19:K19)</f>
        <v>-26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-26</v>
      </c>
      <c r="F21" s="505"/>
      <c r="G21" s="505"/>
      <c r="H21" s="505"/>
      <c r="I21" s="505"/>
      <c r="J21" s="505"/>
      <c r="K21" s="505"/>
      <c r="L21" s="505">
        <f>SUM(B21:K21)</f>
        <v>-26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366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681</v>
      </c>
      <c r="J27" s="505">
        <f t="shared" si="1"/>
        <v>0</v>
      </c>
      <c r="K27" s="505">
        <f t="shared" si="1"/>
        <v>0</v>
      </c>
      <c r="L27" s="505">
        <f>SUM(B27:K27)</f>
        <v>6909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366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681</v>
      </c>
      <c r="J30" s="552">
        <f t="shared" si="2"/>
        <v>0</v>
      </c>
      <c r="K30" s="550">
        <f t="shared" si="2"/>
        <v>0</v>
      </c>
      <c r="L30" s="555">
        <f t="shared" si="2"/>
        <v>6909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23.10.2008г.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A10">
      <selection activeCell="B40" sqref="B40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- 2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01.01 - 30.09.2008г.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1181</v>
      </c>
      <c r="L18" s="40">
        <v>399</v>
      </c>
      <c r="M18" s="40"/>
      <c r="N18" s="51">
        <f t="shared" si="4"/>
        <v>1580</v>
      </c>
      <c r="O18" s="40"/>
      <c r="P18" s="40"/>
      <c r="Q18" s="51">
        <f t="shared" si="5"/>
        <v>1580</v>
      </c>
      <c r="R18" s="51">
        <f t="shared" si="6"/>
        <v>15124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1181</v>
      </c>
      <c r="L40" s="383">
        <f t="shared" si="13"/>
        <v>399</v>
      </c>
      <c r="M40" s="383">
        <f t="shared" si="13"/>
        <v>0</v>
      </c>
      <c r="N40" s="383">
        <f t="shared" si="13"/>
        <v>1580</v>
      </c>
      <c r="O40" s="383">
        <f t="shared" si="13"/>
        <v>0</v>
      </c>
      <c r="P40" s="383">
        <f t="shared" si="13"/>
        <v>0</v>
      </c>
      <c r="Q40" s="383">
        <f t="shared" si="13"/>
        <v>1580</v>
      </c>
      <c r="R40" s="383">
        <f t="shared" si="13"/>
        <v>15124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23.10.2008г.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110" zoomScaleNormal="90" zoomScaleSheetLayoutView="110" workbookViewId="0" topLeftCell="A1">
      <selection activeCell="A72" sqref="A72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01.01 - 30.09.2008г.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2</v>
      </c>
      <c r="D24" s="96">
        <f>SUM(D25:D27)</f>
        <v>2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>
        <v>2</v>
      </c>
      <c r="D27" s="85">
        <v>2</v>
      </c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>
        <v>2</v>
      </c>
      <c r="D28" s="85">
        <v>2</v>
      </c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>
        <f>C35</f>
        <v>0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0</v>
      </c>
      <c r="D38" s="82">
        <f>SUM(D39:D42)</f>
        <v>0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/>
      <c r="D42" s="85"/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4</v>
      </c>
      <c r="D43" s="81">
        <f>D24+D28+D29+D31+D30+D32+D33+D38</f>
        <v>4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4</v>
      </c>
      <c r="D44" s="80">
        <f>D43+D21+D19+D9</f>
        <v>4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8786</v>
      </c>
      <c r="D56" s="80">
        <f>D57+D59</f>
        <v>0</v>
      </c>
      <c r="E56" s="96">
        <f t="shared" si="1"/>
        <v>8786</v>
      </c>
      <c r="F56" s="80">
        <f>F57+F59</f>
        <v>23334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8786</v>
      </c>
      <c r="D57" s="85"/>
      <c r="E57" s="96">
        <f t="shared" si="1"/>
        <v>8786</v>
      </c>
      <c r="F57" s="85">
        <v>23334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8786</v>
      </c>
      <c r="D66" s="80">
        <f>D52+D56+D61+D62+D63+D64</f>
        <v>0</v>
      </c>
      <c r="E66" s="96">
        <f t="shared" si="1"/>
        <v>8786</v>
      </c>
      <c r="F66" s="80">
        <f>F52+F56+F61+F62+F63+F64</f>
        <v>23334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170</v>
      </c>
      <c r="D71" s="82">
        <f>SUM(D72:D74)</f>
        <v>170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170</v>
      </c>
      <c r="D72" s="85">
        <f>C72</f>
        <v>170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1559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f>C83</f>
        <v>587</v>
      </c>
      <c r="E83" s="96">
        <f t="shared" si="1"/>
        <v>0</v>
      </c>
      <c r="F83" s="85">
        <v>1559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41</v>
      </c>
      <c r="D85" s="81">
        <f>SUM(D86:D90)+D94</f>
        <v>41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/>
      <c r="D87" s="85">
        <f>C87</f>
        <v>0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41</v>
      </c>
      <c r="D90" s="80">
        <f>SUM(D91:D93)</f>
        <v>41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41</v>
      </c>
      <c r="D92" s="85">
        <f>C92</f>
        <v>41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21</v>
      </c>
      <c r="D95" s="85">
        <v>21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819</v>
      </c>
      <c r="D96" s="81">
        <f>D85+D80+D75+D71+D95</f>
        <v>819</v>
      </c>
      <c r="E96" s="81">
        <f>E85+E80+E75+E71+E95</f>
        <v>0</v>
      </c>
      <c r="F96" s="81">
        <f>F85+F80+F75+F71+F95</f>
        <v>1559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9605</v>
      </c>
      <c r="D97" s="81">
        <f>D96+D68+D66</f>
        <v>819</v>
      </c>
      <c r="E97" s="81">
        <f>E96+E68+E66</f>
        <v>8786</v>
      </c>
      <c r="F97" s="81">
        <f>F96+F68+F66</f>
        <v>24893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23.10.2008г.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A25" sqref="A25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01.01 - 30.09.2008г.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23.10.2008г.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">
      <selection activeCell="F27" sqref="F27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01.01 - 30.09.2008г.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23.10.2008г.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2008-10-29T15:48:34Z</cp:lastPrinted>
  <dcterms:created xsi:type="dcterms:W3CDTF">2000-06-29T12:02:40Z</dcterms:created>
  <dcterms:modified xsi:type="dcterms:W3CDTF">2008-10-29T15:49:45Z</dcterms:modified>
  <cp:category/>
  <cp:version/>
  <cp:contentType/>
  <cp:contentStatus/>
</cp:coreProperties>
</file>