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<sst xmlns="http://schemas.openxmlformats.org/spreadsheetml/2006/main" count="1067" uniqueCount="878">
  <si>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</si>
  <si>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</si>
  <si>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</si>
  <si>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</si>
  <si>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</si>
  <si>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</si>
  <si>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</si>
  <si>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</si>
  <si>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</si>
  <si>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</si>
  <si>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</si>
  <si>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</si>
  <si>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</si>
  <si>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</si>
  <si>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</si>
  <si>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</si>
  <si>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</si>
  <si>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</si>
  <si>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</si>
  <si>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</si>
  <si>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</si>
  <si>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</si>
  <si>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</si>
  <si>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</si>
  <si>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</si>
  <si>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</si>
  <si>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</si>
  <si>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</si>
  <si>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</si>
  <si>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</si>
  <si>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</si>
  <si>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</si>
  <si>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</si>
  <si>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</si>
  <si>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</si>
  <si>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</si>
  <si>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</si>
  <si>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</si>
  <si>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</si>
  <si>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</si>
  <si>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</si>
  <si>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</si>
  <si>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</si>
  <si>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</si>
  <si>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</si>
  <si>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</si>
  <si>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</si>
  <si>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</si>
  <si>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</si>
  <si>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</si>
  <si>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</si>
  <si>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</si>
  <si>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</si>
  <si>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</si>
  <si>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</si>
  <si>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</si>
  <si>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</si>
  <si>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</si>
  <si>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</si>
  <si>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</si>
  <si>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</si>
  <si>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</si>
  <si>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</si>
  <si>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</si>
  <si>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</si>
  <si>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</si>
  <si>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</si>
  <si>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</si>
  <si>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</si>
  <si>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</si>
  <si>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</si>
  <si>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</si>
  <si>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</si>
  <si>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</si>
  <si>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</si>
  <si>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</si>
  <si>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</si>
  <si>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</si>
  <si>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</si>
  <si>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</si>
  <si>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</si>
  <si>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</si>
  <si>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</si>
  <si>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</si>
  <si>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</si>
  <si>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</si>
  <si>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</si>
  <si>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</si>
  <si>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</si>
  <si>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</si>
  <si>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</si>
  <si>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</si>
  <si>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</si>
  <si>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</si>
  <si>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</si>
  <si>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</si>
  <si>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</si>
  <si>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</si>
  <si>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</si>
  <si>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</si>
  <si>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</si>
  <si>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</si>
  <si>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</si>
  <si>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</si>
  <si>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</si>
  <si>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</si>
  <si>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</si>
  <si>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</si>
  <si>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</si>
  <si>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</si>
  <si>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</si>
  <si>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</si>
  <si>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</si>
  <si>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</si>
  <si>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</si>
  <si>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</si>
  <si>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</si>
  <si>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</si>
  <si>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</si>
  <si>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</si>
  <si>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</si>
  <si>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</si>
  <si>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</si>
  <si>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</si>
  <si>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</si>
  <si>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</si>
  <si>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</si>
  <si>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</si>
  <si>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</si>
  <si>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</si>
  <si>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</si>
  <si>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</si>
  <si>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</si>
  <si>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</si>
  <si>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</si>
  <si>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</si>
  <si>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</si>
  <si>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</si>
  <si>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</si>
  <si>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</si>
  <si>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</si>
  <si>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</si>
  <si>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</si>
  <si>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</si>
  <si>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</si>
  <si>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</si>
  <si>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</si>
  <si>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</si>
  <si>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</si>
  <si>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</si>
  <si>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</si>
  <si>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</si>
  <si>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</si>
  <si>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</si>
  <si>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</si>
  <si>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</si>
  <si>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</si>
  <si>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</si>
  <si>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</si>
  <si>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</si>
  <si>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</si>
  <si>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</si>
  <si>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</si>
  <si>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</si>
  <si>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</si>
  <si>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</si>
  <si>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</si>
  <si>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</si>
  <si>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</si>
  <si>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</si>
  <si>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</si>
  <si>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</si>
  <si>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</si>
  <si>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</si>
  <si>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</si>
  <si>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</si>
  <si>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</si>
  <si>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</si>
  <si>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</si>
  <si>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</si>
  <si>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</si>
  <si>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</si>
  <si>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</si>
  <si>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</si>
  <si>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</si>
  <si>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</si>
  <si>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</si>
  <si>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</si>
  <si>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</si>
  <si>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</si>
  <si>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</si>
  <si>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</si>
  <si>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</si>
  <si>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</si>
  <si>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</si>
  <si>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</si>
  <si>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</si>
  <si>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</si>
  <si>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</si>
  <si>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</si>
  <si>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</si>
  <si>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</si>
  <si>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</si>
  <si>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</si>
  <si>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</si>
  <si>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</si>
  <si>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</si>
  <si>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</si>
  <si>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</si>
  <si>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</si>
  <si>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</si>
  <si>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</si>
  <si>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</si>
  <si>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</si>
  <si>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</si>
  <si>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</si>
  <si>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</si>
  <si>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</si>
  <si>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</si>
  <si>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</si>
  <si>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</si>
  <si>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</si>
  <si>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</si>
  <si>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</si>
  <si>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</si>
  <si>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</si>
  <si>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</si>
  <si>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</si>
  <si>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</si>
  <si>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</si>
  <si>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</si>
  <si>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</si>
  <si>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</si>
  <si>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</si>
  <si>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</si>
  <si>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</si>
  <si>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</si>
  <si>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</si>
  <si>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</si>
  <si>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</si>
  <si>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</si>
  <si>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</si>
  <si>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</si>
  <si>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</si>
  <si>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</si>
  <si>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</si>
  <si>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</si>
  <si>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</si>
  <si>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</si>
  <si>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</si>
  <si>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</si>
  <si>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</si>
  <si>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</si>
  <si>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</si>
  <si>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</si>
  <si>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</si>
  <si>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</si>
  <si>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</si>
  <si>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</si>
  <si>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</si>
  <si>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</si>
  <si>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</si>
  <si>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</si>
  <si>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</si>
  <si>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</si>
  <si>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</si>
  <si>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</si>
  <si>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</si>
  <si>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</si>
  <si>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</si>
  <si>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</si>
  <si>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</si>
  <si>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</si>
  <si>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</si>
  <si>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</si>
  <si>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</si>
  <si>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</si>
  <si>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</si>
  <si>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</si>
  <si>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</si>
  <si>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</si>
  <si>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</si>
  <si>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</si>
  <si>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</si>
  <si>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</si>
  <si>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</si>
  <si>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</si>
  <si>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</si>
  <si>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</si>
  <si>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</si>
  <si>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</si>
  <si>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</si>
  <si>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</si>
  <si>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</si>
  <si>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</si>
  <si>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</si>
  <si>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</si>
  <si>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</si>
  <si>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</si>
  <si>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</si>
  <si>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</si>
  <si>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</si>
  <si>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</si>
  <si>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</si>
  <si>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</si>
  <si>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</si>
  <si>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</si>
  <si>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</si>
  <si>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</si>
  <si>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</si>
  <si>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</si>
  <si>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</si>
  <si>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</si>
  <si>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</si>
  <si>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</si>
  <si>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</si>
  <si>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</si>
  <si>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</si>
  <si>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</si>
  <si>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</si>
  <si>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</si>
  <si>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</si>
  <si>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</si>
  <si>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</si>
  <si>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</si>
  <si>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</si>
  <si>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</si>
  <si>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</si>
  <si>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</si>
  <si>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</si>
  <si>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</si>
  <si>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</si>
  <si>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</si>
  <si>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</si>
  <si>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</si>
  <si>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</si>
  <si>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</si>
  <si>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</si>
  <si>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</si>
  <si>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</si>
  <si>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</si>
  <si>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</si>
  <si>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</si>
  <si>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</si>
  <si>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</si>
  <si>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</si>
  <si>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</si>
  <si>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</si>
  <si>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</si>
  <si>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</si>
  <si>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</si>
  <si>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</si>
  <si>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</si>
  <si>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</si>
  <si>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</si>
  <si>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</si>
  <si>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</si>
  <si>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</si>
  <si>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</si>
  <si>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</si>
  <si>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</si>
  <si>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</si>
  <si>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</si>
  <si>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</si>
  <si>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</si>
  <si>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</si>
  <si>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</si>
  <si>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</si>
  <si>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</si>
  <si>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</si>
  <si>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</si>
  <si>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</si>
  <si>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</si>
  <si>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</si>
  <si>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</si>
  <si>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</si>
  <si>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</si>
  <si>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</si>
  <si>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</si>
  <si>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</si>
  <si>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</si>
  <si>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</si>
  <si>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</si>
  <si>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</si>
  <si>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</si>
  <si>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</si>
  <si>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</si>
  <si>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</si>
  <si>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</si>
  <si>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</si>
  <si>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</si>
  <si>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</si>
  <si>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</si>
  <si>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</si>
  <si>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</si>
  <si>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</si>
  <si>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</si>
  <si>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</si>
  <si>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</si>
  <si>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</si>
  <si>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</si>
  <si>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</si>
  <si>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</si>
  <si>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</si>
  <si>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</si>
  <si>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</si>
  <si>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</si>
  <si>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</si>
  <si>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</si>
  <si>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</si>
  <si>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</si>
  <si>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</si>
  <si>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</si>
  <si>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</si>
  <si>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</si>
  <si>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</si>
  <si>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</si>
  <si>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</si>
  <si>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</si>
  <si>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</si>
  <si>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</si>
  <si>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</si>
  <si>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</si>
  <si>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</si>
  <si>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</si>
  <si>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</si>
  <si>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</si>
  <si>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</si>
  <si>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</si>
  <si>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</si>
  <si>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</si>
  <si>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</si>
  <si>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</si>
  <si>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</si>
  <si>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</si>
  <si>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</si>
  <si>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</si>
  <si>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</si>
  <si>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</si>
  <si>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</si>
  <si>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</si>
  <si>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</si>
  <si>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</si>
  <si>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</si>
  <si>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</si>
  <si>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</si>
  <si>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</si>
  <si>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</si>
  <si>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</si>
  <si>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</si>
  <si>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</si>
  <si>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</si>
  <si>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</si>
  <si>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</si>
  <si>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</si>
  <si>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</si>
  <si>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</si>
  <si>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</si>
  <si>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</si>
  <si>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</si>
  <si>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</si>
  <si>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</si>
  <si>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</si>
  <si>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</si>
  <si>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</si>
  <si>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</si>
  <si>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</si>
  <si>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</si>
  <si>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</si>
  <si>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</si>
  <si>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</si>
  <si>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</si>
  <si>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</si>
  <si>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</si>
  <si>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</si>
  <si>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</si>
  <si>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</si>
  <si>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</si>
  <si>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</si>
  <si>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</si>
  <si>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</si>
  <si>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</si>
  <si>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</si>
  <si>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</si>
  <si>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</si>
  <si>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</si>
  <si>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</si>
  <si>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</si>
  <si>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</si>
  <si>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</si>
  <si>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</si>
  <si>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</si>
  <si>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</si>
  <si>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</si>
  <si>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</si>
  <si>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</si>
  <si>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</si>
  <si>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</si>
  <si>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</si>
  <si>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</si>
  <si>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</si>
  <si>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</si>
  <si>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</si>
  <si>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</si>
  <si>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</si>
  <si>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</si>
  <si>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</si>
  <si>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</si>
  <si>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</si>
  <si>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</si>
  <si>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</si>
  <si>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</si>
  <si>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</si>
  <si>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</si>
  <si>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</si>
  <si>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</si>
  <si>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</si>
  <si>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</si>
  <si>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</si>
  <si>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</si>
  <si>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</si>
  <si>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</si>
  <si>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</si>
  <si>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</si>
  <si>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</si>
  <si>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</si>
  <si>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</si>
  <si>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</si>
  <si>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</si>
  <si>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</si>
  <si>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</si>
  <si>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</si>
  <si>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</si>
  <si>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</si>
  <si>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</si>
  <si>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</si>
  <si>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</si>
  <si>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</si>
  <si>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</si>
  <si>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</si>
  <si>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</si>
  <si>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</si>
  <si>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</si>
  <si>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</si>
  <si>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</si>
  <si>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</si>
  <si>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</si>
  <si>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</si>
  <si>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</si>
  <si>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</si>
  <si>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</si>
  <si>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</si>
  <si>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</si>
  <si>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</si>
  <si>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</si>
  <si>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</si>
  <si>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</si>
  <si>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</si>
  <si>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</si>
  <si>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</si>
  <si>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</si>
  <si>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</si>
  <si>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</si>
  <si>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</si>
  <si>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</si>
  <si>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</si>
  <si>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</si>
  <si>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</si>
  <si>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</si>
  <si>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</si>
  <si>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</si>
  <si>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</si>
  <si>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</si>
  <si>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</si>
  <si>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</si>
  <si>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</si>
  <si>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</si>
  <si>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</si>
  <si>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</si>
  <si>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</si>
  <si>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</si>
  <si>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</si>
  <si>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</si>
  <si>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</si>
  <si>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</si>
  <si>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</si>
  <si>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</si>
  <si>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</si>
  <si>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</si>
  <si>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</si>
  <si>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</si>
  <si>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</si>
  <si>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</si>
  <si>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</si>
  <si>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</si>
  <si>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</si>
  <si>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</si>
  <si>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</si>
  <si>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</si>
  <si>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</si>
  <si>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</si>
  <si>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</si>
  <si>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</si>
  <si>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</si>
  <si>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</si>
  <si>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</si>
  <si>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</si>
  <si>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</si>
  <si>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</si>
  <si>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</si>
  <si>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</si>
  <si>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</si>
  <si>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</si>
  <si>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</si>
  <si>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</si>
  <si>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</si>
  <si>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</si>
  <si>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</si>
  <si>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</si>
  <si>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</si>
  <si>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</si>
  <si>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</si>
  <si>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</si>
  <si>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</si>
  <si>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</si>
  <si>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</si>
  <si>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</si>
  <si>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</si>
  <si>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</si>
  <si>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</si>
  <si>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</si>
  <si>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</si>
  <si>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</si>
  <si>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</si>
  <si>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</si>
  <si>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</si>
  <si>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</si>
  <si>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</si>
  <si>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</si>
  <si>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</si>
  <si>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</si>
  <si>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</si>
  <si>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</si>
  <si>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</si>
  <si>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</si>
  <si>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</si>
  <si>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</si>
  <si>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</si>
  <si>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</si>
  <si>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</si>
  <si>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</si>
  <si>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</si>
  <si>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</si>
  <si>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</si>
  <si>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</si>
  <si>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</si>
  <si>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</si>
  <si>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</si>
  <si>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</si>
  <si>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</si>
  <si>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</si>
  <si>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</si>
  <si>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</si>
  <si>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</si>
  <si>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</si>
  <si>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</si>
  <si>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</si>
  <si>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</si>
  <si>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</si>
  <si>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</si>
  <si>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</si>
  <si>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</si>
  <si>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</si>
  <si>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</si>
  <si>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</si>
  <si>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</si>
  <si>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</si>
  <si>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</si>
  <si>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</si>
  <si>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</si>
  <si>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</si>
  <si>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</si>
  <si>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</si>
  <si>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</si>
  <si>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</si>
  <si>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</si>
  <si>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</si>
  <si>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</si>
  <si>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</si>
  <si>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</si>
  <si>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</si>
  <si>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</si>
  <si>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</si>
  <si>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</si>
  <si>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</si>
  <si>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</si>
  <si>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</si>
  <si>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</si>
  <si>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</si>
  <si>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</si>
  <si>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</si>
  <si>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</si>
  <si>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</si>
  <si>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</si>
  <si>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</si>
  <si>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</si>
  <si>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</si>
  <si>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</si>
  <si>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</si>
  <si>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</si>
  <si>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</si>
  <si>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</si>
  <si>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</si>
  <si>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</si>
  <si>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</si>
  <si>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</si>
  <si>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</si>
  <si>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</si>
  <si>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</si>
  <si>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</si>
  <si>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</si>
  <si>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</si>
  <si>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</si>
  <si>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</si>
  <si>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</si>
  <si>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</si>
  <si>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</si>
  <si>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</si>
  <si>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</si>
  <si>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</si>
  <si>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</si>
  <si>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</si>
  <si>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</si>
  <si>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</si>
  <si>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</si>
  <si>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</si>
  <si>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</si>
  <si>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</si>
  <si>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</si>
  <si>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</si>
  <si>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</si>
  <si>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</si>
  <si>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</si>
  <si>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</si>
  <si>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</si>
  <si>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</si>
  <si>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</si>
  <si>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</si>
  <si>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</si>
  <si>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</si>
  <si>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</si>
  <si>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</si>
  <si>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</si>
  <si>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</si>
  <si>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</si>
  <si>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</si>
  <si>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</si>
  <si>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</si>
  <si>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</si>
  <si>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</si>
  <si>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</si>
  <si>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</si>
  <si>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</si>
  <si>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</si>
  <si>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</si>
  <si>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</si>
  <si>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</si>
  <si>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</si>
  <si>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</si>
  <si>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</si>
  <si>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</si>
  <si>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</si>
  <si>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</si>
  <si>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</si>
  <si>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</si>
  <si>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</si>
  <si>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</si>
  <si>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</si>
  <si>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</si>
  <si>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</si>
  <si>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</si>
  <si>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</si>
  <si>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</si>
  <si>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</si>
  <si>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</si>
  <si>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</si>
  <si>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</si>
  <si>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</si>
  <si>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</si>
  <si>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</si>
  <si>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</si>
  <si>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</si>
  <si>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</si>
  <si>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</si>
  <si>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</si>
  <si>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</si>
  <si>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</si>
  <si>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</si>
  <si>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</si>
  <si>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</si>
  <si>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</si>
  <si>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</si>
  <si>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</si>
  <si>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</si>
  <si>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</si>
  <si>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</si>
  <si>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</si>
  <si>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</si>
  <si>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</si>
  <si>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</si>
  <si>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</si>
  <si>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</si>
  <si>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</si>
  <si>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</si>
  <si>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</si>
  <si>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</si>
  <si>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</si>
  <si>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</si>
  <si>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</si>
  <si>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</si>
  <si>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</si>
  <si>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</si>
  <si>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</si>
  <si>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</si>
  <si>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</si>
  <si>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</si>
  <si>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</si>
  <si>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</si>
  <si>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</si>
  <si>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</si>
  <si>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</si>
  <si>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</si>
  <si>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</si>
  <si>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</si>
  <si>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</si>
  <si>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</si>
  <si>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</si>
  <si>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</si>
  <si>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</si>
  <si>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</si>
  <si>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</si>
  <si>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</si>
  <si>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</si>
  <si>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</si>
  <si>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</si>
  <si>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</si>
  <si>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</si>
  <si>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</si>
  <si>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</si>
  <si>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</si>
  <si>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</si>
  <si>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</si>
  <si>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</si>
  <si>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</si>
  <si>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</si>
  <si>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</si>
  <si>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</si>
  <si>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</si>
  <si>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</si>
  <si>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</si>
  <si>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</si>
  <si>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</si>
  <si>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</si>
  <si>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</si>
  <si>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Ръководител:  Антон Божков</t>
  </si>
  <si>
    <t xml:space="preserve"> Антон Божков</t>
  </si>
  <si>
    <t>Ръководител: Антон Божков</t>
  </si>
  <si>
    <t>1.Локомотивен и вагонен завод  ЕАД/f/обезценка/</t>
  </si>
  <si>
    <t>100%</t>
  </si>
  <si>
    <t>Ръководител:Антон Божков</t>
  </si>
  <si>
    <t>Дата на съставяне: 15.04.2019г.</t>
  </si>
  <si>
    <t>15.04.2019г.</t>
  </si>
  <si>
    <t>01.01.2019- 31.03.2019</t>
  </si>
  <si>
    <t xml:space="preserve">Дата на съставяне: 15.04.2019г.                           </t>
  </si>
  <si>
    <t xml:space="preserve">Дата  на съставяне:15.04,2019г.                                                                                                        </t>
  </si>
  <si>
    <t>Дата на съставяне:15.04.2019г.</t>
  </si>
  <si>
    <t>2.Инфра Билдинг ЕООД</t>
  </si>
  <si>
    <t>3.Витех строй ЕООД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</si>
</sst>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67">
      <selection activeCell="F103" sqref="F103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872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-58312</v>
      </c>
      <c r="H27" s="153">
        <f>SUM(H28:H30)</f>
        <v>-58284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-58312</v>
      </c>
      <c r="H29" s="315">
        <v>-58284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75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-28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-58237</v>
      </c>
      <c r="H33" s="153">
        <f>H27+H31+H32</f>
        <v>-58312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</v>
      </c>
      <c r="D34" s="154">
        <f>SUM(D35:D38)</f>
        <v>2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</v>
      </c>
      <c r="D35" s="150">
        <v>2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10198</v>
      </c>
      <c r="H36" s="153">
        <f>H25+H17+H33</f>
        <v>10123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</v>
      </c>
      <c r="D45" s="154">
        <f>D34+D39+D44</f>
        <v>2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3</v>
      </c>
      <c r="D54" s="150">
        <v>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10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35</v>
      </c>
      <c r="H61" s="153">
        <f>SUM(H62:H68)</f>
        <v>38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18</v>
      </c>
      <c r="H64" s="151">
        <v>23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13</v>
      </c>
      <c r="H66" s="151">
        <v>13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2</v>
      </c>
      <c r="H67" s="151">
        <v>1</v>
      </c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>
        <v>2</v>
      </c>
      <c r="H68" s="151">
        <v>1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2</v>
      </c>
      <c r="H69" s="151">
        <v>1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37</v>
      </c>
      <c r="H71" s="160">
        <f>H59+H60+H61+H69+H70</f>
        <v>39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>
        <v>5</v>
      </c>
    </row>
    <row r="75" spans="1:15" ht="15">
      <c r="A75" s="234" t="s">
        <v>75</v>
      </c>
      <c r="B75" s="248" t="s">
        <v>232</v>
      </c>
      <c r="C75" s="154">
        <f>SUM(C67:C74)</f>
        <v>0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37</v>
      </c>
      <c r="H79" s="161">
        <f>H71+H74+H75+H76</f>
        <v>44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10148</v>
      </c>
      <c r="D83" s="150">
        <v>10082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10148</v>
      </c>
      <c r="D84" s="154">
        <f>D83+D82+D78</f>
        <v>10082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70</v>
      </c>
      <c r="D87" s="150">
        <v>74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12</v>
      </c>
      <c r="D88" s="150">
        <v>1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82</v>
      </c>
      <c r="D91" s="154">
        <f>SUM(D87:D90)</f>
        <v>75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10230</v>
      </c>
      <c r="D93" s="154">
        <f>D64+D75+D84+D91+D92</f>
        <v>10157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10235</v>
      </c>
      <c r="D94" s="163">
        <f>D93+D55</f>
        <v>10167</v>
      </c>
      <c r="E94" s="447" t="s">
        <v>269</v>
      </c>
      <c r="F94" s="288" t="s">
        <v>270</v>
      </c>
      <c r="G94" s="164">
        <f>G36+G39+G55+G79</f>
        <v>10235</v>
      </c>
      <c r="H94" s="164">
        <f>H36+H39+H55+H79</f>
        <v>10167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870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864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4" sqref="B4:D4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01.01.2019- 31.03.2019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/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35</v>
      </c>
      <c r="D10" s="45">
        <v>26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/>
      <c r="D11" s="45"/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46</v>
      </c>
      <c r="D12" s="45">
        <v>46</v>
      </c>
      <c r="E12" s="299" t="s">
        <v>77</v>
      </c>
      <c r="F12" s="546" t="s">
        <v>295</v>
      </c>
      <c r="G12" s="547"/>
      <c r="H12" s="547"/>
    </row>
    <row r="13" spans="1:18" ht="12">
      <c r="A13" s="297" t="s">
        <v>296</v>
      </c>
      <c r="B13" s="298" t="s">
        <v>297</v>
      </c>
      <c r="C13" s="45">
        <v>2</v>
      </c>
      <c r="D13" s="45">
        <v>3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/>
      <c r="D16" s="46"/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83</v>
      </c>
      <c r="D19" s="48">
        <f>SUM(D9:D15)+D16</f>
        <v>75</v>
      </c>
      <c r="E19" s="303" t="s">
        <v>315</v>
      </c>
      <c r="F19" s="549" t="s">
        <v>316</v>
      </c>
      <c r="G19" s="547">
        <v>41</v>
      </c>
      <c r="H19" s="547">
        <v>48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/>
      <c r="D22" s="45"/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>
        <v>117</v>
      </c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158</v>
      </c>
      <c r="H24" s="545">
        <f>SUM(H19:H23)</f>
        <v>48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0</v>
      </c>
      <c r="D26" s="48">
        <f>SUM(D23:D25)</f>
        <v>1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83</v>
      </c>
      <c r="D28" s="49">
        <f>D26+D19</f>
        <v>76</v>
      </c>
      <c r="E28" s="126" t="s">
        <v>337</v>
      </c>
      <c r="F28" s="551" t="s">
        <v>338</v>
      </c>
      <c r="G28" s="545">
        <f>G13+G15+G24</f>
        <v>158</v>
      </c>
      <c r="H28" s="545">
        <f>H13+H15+H24</f>
        <v>48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75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28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83</v>
      </c>
      <c r="D33" s="48">
        <f>D28-D31+D32</f>
        <v>76</v>
      </c>
      <c r="E33" s="126" t="s">
        <v>351</v>
      </c>
      <c r="F33" s="551" t="s">
        <v>352</v>
      </c>
      <c r="G33" s="52">
        <f>G32-G31+G28</f>
        <v>158</v>
      </c>
      <c r="H33" s="52">
        <f>H32-H31+H28</f>
        <v>48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75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28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/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75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28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75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28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158</v>
      </c>
      <c r="D42" s="52">
        <f>D33+D35+D39</f>
        <v>76</v>
      </c>
      <c r="E42" s="127" t="s">
        <v>378</v>
      </c>
      <c r="F42" s="128" t="s">
        <v>379</v>
      </c>
      <c r="G42" s="52">
        <f>G39+G33</f>
        <v>158</v>
      </c>
      <c r="H42" s="52">
        <f>H39+H33</f>
        <v>76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871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865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D25 C22:C25 G31:H32 G19:H23 G15:H16 G9:H12 C40:D40 C38:D38 C36:D36 C31:D32 G40:H40 C17:D18 C9: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54" sqref="A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01.01.2019- 31.03.2019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-29</v>
      </c>
      <c r="D11" s="53">
        <v>-8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-39</v>
      </c>
      <c r="D13" s="53">
        <v>-17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-5</v>
      </c>
      <c r="D14" s="53">
        <v>-4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-12</v>
      </c>
      <c r="D19" s="53"/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-85</v>
      </c>
      <c r="D20" s="54">
        <f>SUM(D10:D19)</f>
        <v>-29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93</v>
      </c>
      <c r="D24" s="53">
        <v>108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/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93</v>
      </c>
      <c r="D32" s="54">
        <f>SUM(D22:D31)</f>
        <v>108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/>
      <c r="D36" s="53"/>
      <c r="E36" s="129"/>
      <c r="F36" s="129"/>
    </row>
    <row r="37" spans="1:6" ht="12">
      <c r="A37" s="331" t="s">
        <v>435</v>
      </c>
      <c r="B37" s="332" t="s">
        <v>436</v>
      </c>
      <c r="C37" s="53"/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/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</v>
      </c>
      <c r="D41" s="53">
        <v>-15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</v>
      </c>
      <c r="D42" s="54">
        <f>SUM(D34:D41)</f>
        <v>-15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7</v>
      </c>
      <c r="D43" s="54">
        <f>D42+D32+D20</f>
        <v>64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75</v>
      </c>
      <c r="D44" s="131">
        <v>11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82</v>
      </c>
      <c r="D45" s="54">
        <f>D44+D43</f>
        <v>75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82</v>
      </c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873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864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36" sqref="J36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01.01.2019- 31.03.2019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-58312</v>
      </c>
      <c r="K11" s="59"/>
      <c r="L11" s="343">
        <f>SUM(C11:K11)</f>
        <v>10123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-58312</v>
      </c>
      <c r="K15" s="60">
        <f t="shared" si="2"/>
        <v>0</v>
      </c>
      <c r="L15" s="343">
        <f t="shared" si="1"/>
        <v>10123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75</v>
      </c>
      <c r="J16" s="344">
        <f>+'справка №1-БАЛАНС'!G32</f>
        <v>0</v>
      </c>
      <c r="K16" s="59"/>
      <c r="L16" s="343">
        <f t="shared" si="1"/>
        <v>75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75</v>
      </c>
      <c r="J29" s="58">
        <f t="shared" si="6"/>
        <v>-58312</v>
      </c>
      <c r="K29" s="58">
        <f t="shared" si="6"/>
        <v>0</v>
      </c>
      <c r="L29" s="343">
        <f t="shared" si="1"/>
        <v>10198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75</v>
      </c>
      <c r="J32" s="58">
        <f t="shared" si="7"/>
        <v>-58312</v>
      </c>
      <c r="K32" s="58">
        <f t="shared" si="7"/>
        <v>0</v>
      </c>
      <c r="L32" s="343">
        <f t="shared" si="1"/>
        <v>10198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865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H51" sqref="H51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01.01.2019- 31.03.2019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37581</v>
      </c>
      <c r="E27" s="191">
        <f aca="true" t="shared" si="8" ref="E27:P27">SUM(E28:E31)</f>
        <v>0</v>
      </c>
      <c r="F27" s="191">
        <f t="shared" si="8"/>
        <v>6356</v>
      </c>
      <c r="G27" s="70">
        <f t="shared" si="2"/>
        <v>31225</v>
      </c>
      <c r="H27" s="69">
        <f t="shared" si="8"/>
        <v>0</v>
      </c>
      <c r="I27" s="69">
        <f t="shared" si="8"/>
        <v>31223</v>
      </c>
      <c r="J27" s="70">
        <f t="shared" si="3"/>
        <v>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37581</v>
      </c>
      <c r="E28" s="188"/>
      <c r="F28" s="188">
        <v>6356</v>
      </c>
      <c r="G28" s="73">
        <f t="shared" si="2"/>
        <v>31225</v>
      </c>
      <c r="H28" s="64"/>
      <c r="I28" s="64">
        <v>31223</v>
      </c>
      <c r="J28" s="73">
        <f t="shared" si="3"/>
        <v>2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37581</v>
      </c>
      <c r="E38" s="193">
        <f aca="true" t="shared" si="12" ref="E38:P38">E27+E32+E37</f>
        <v>0</v>
      </c>
      <c r="F38" s="193">
        <f t="shared" si="12"/>
        <v>6356</v>
      </c>
      <c r="G38" s="73">
        <f t="shared" si="2"/>
        <v>31225</v>
      </c>
      <c r="H38" s="74">
        <f t="shared" si="12"/>
        <v>0</v>
      </c>
      <c r="I38" s="74">
        <f t="shared" si="12"/>
        <v>31223</v>
      </c>
      <c r="J38" s="73">
        <f t="shared" si="3"/>
        <v>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37581</v>
      </c>
      <c r="E40" s="436">
        <f>E17+E18+E19+E25+E38+E39</f>
        <v>0</v>
      </c>
      <c r="F40" s="436">
        <f aca="true" t="shared" si="13" ref="F40:R40">F17+F18+F19+F25+F38+F39</f>
        <v>6356</v>
      </c>
      <c r="G40" s="436">
        <f t="shared" si="13"/>
        <v>31225</v>
      </c>
      <c r="H40" s="436">
        <f t="shared" si="13"/>
        <v>0</v>
      </c>
      <c r="I40" s="436">
        <f t="shared" si="13"/>
        <v>31223</v>
      </c>
      <c r="J40" s="436">
        <f t="shared" si="13"/>
        <v>2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875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866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AA36" sqref="AA36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01.01.2019- 31.03.2019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3</v>
      </c>
      <c r="D21" s="107">
        <v>3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10148</v>
      </c>
      <c r="D24" s="118">
        <f>SUM(D25:D27)</f>
        <v>10148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10148</v>
      </c>
      <c r="D25" s="107">
        <v>10148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10148</v>
      </c>
      <c r="D43" s="103">
        <f>D24+D28+D29+D31+D30+D32+D33+D38</f>
        <v>10148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10151</v>
      </c>
      <c r="D44" s="102">
        <f>D43+D21+D19+D9</f>
        <v>10151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36</v>
      </c>
      <c r="D85" s="103">
        <f>SUM(D86:D90)+D94</f>
        <v>36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18</v>
      </c>
      <c r="D87" s="107">
        <v>18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14</v>
      </c>
      <c r="D89" s="107">
        <v>14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1</v>
      </c>
      <c r="D95" s="107">
        <v>1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37</v>
      </c>
      <c r="D96" s="103">
        <f>D85+D80+D75+D71+D95</f>
        <v>37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37</v>
      </c>
      <c r="D97" s="103">
        <f>D96+D68+D66</f>
        <v>37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442</v>
      </c>
      <c r="D104" s="107"/>
      <c r="E104" s="107"/>
      <c r="F104" s="124">
        <f>C104+D104-E104</f>
        <v>442</v>
      </c>
    </row>
    <row r="105" spans="1:16" ht="12">
      <c r="A105" s="410" t="s">
        <v>773</v>
      </c>
      <c r="B105" s="393" t="s">
        <v>774</v>
      </c>
      <c r="C105" s="102">
        <f>SUM(C102:C104)</f>
        <v>442</v>
      </c>
      <c r="D105" s="102">
        <f>SUM(D102:D104)</f>
        <v>0</v>
      </c>
      <c r="E105" s="102">
        <f>SUM(E102:E104)</f>
        <v>0</v>
      </c>
      <c r="F105" s="102">
        <f>SUM(F102:F104)</f>
        <v>442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875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869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6" sqref="C36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01.01.2019- 31.03.2019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875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865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01.01.2019- 31.03.2019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 hidden="1">
      <c r="A13" s="35"/>
      <c r="B13" s="36"/>
      <c r="C13" s="439"/>
      <c r="D13" s="572"/>
      <c r="E13" s="439"/>
      <c r="F13" s="441"/>
    </row>
    <row r="14" spans="1:6" ht="12.75">
      <c r="A14" s="35" t="s">
        <v>876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877</v>
      </c>
      <c r="C15" s="506">
        <v>1</v>
      </c>
      <c r="D15" s="574">
        <v>1</v>
      </c>
      <c r="F15" s="506">
        <f>C15-E15</f>
        <v>1</v>
      </c>
    </row>
    <row r="16" spans="1:6" ht="12.75">
      <c r="A16" s="35"/>
      <c r="B16" s="36"/>
      <c r="C16" s="439"/>
      <c r="D16" s="439"/>
      <c r="E16" s="439"/>
      <c r="F16" s="441"/>
    </row>
    <row r="17" spans="1:6" ht="12.75">
      <c r="A17" s="35" t="s">
        <v>867</v>
      </c>
      <c r="B17" s="36" t="s">
        <v>868</v>
      </c>
      <c r="C17" s="439"/>
      <c r="D17" s="439"/>
      <c r="E17" s="439"/>
      <c r="F17" s="441">
        <f aca="true" t="shared" si="0" ref="F17:F25">C17-E17</f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31225</v>
      </c>
      <c r="D26" s="427"/>
      <c r="E26" s="427">
        <f>SUM(E12:E25)</f>
        <v>0</v>
      </c>
      <c r="F26" s="440">
        <f>SUM(F12:F25)</f>
        <v>31225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/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31225</v>
      </c>
      <c r="D78" s="427"/>
      <c r="E78" s="427">
        <f>E77+E60+E43+E26</f>
        <v>0</v>
      </c>
      <c r="F78" s="440">
        <f>F77+F60+F43+F26</f>
        <v>31225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875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864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lmartinova</cp:lastModifiedBy>
  <cp:lastPrinted>2019-04-16T11:39:48Z</cp:lastPrinted>
  <dcterms:created xsi:type="dcterms:W3CDTF">2000-06-29T12:02:40Z</dcterms:created>
  <dcterms:modified xsi:type="dcterms:W3CDTF">2019-04-16T11:46:56Z</dcterms:modified>
  <cp:category/>
  <cp:version/>
  <cp:contentType/>
  <cp:contentStatus/>
</cp:coreProperties>
</file>