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<sst xmlns="http://schemas.openxmlformats.org/spreadsheetml/2006/main" count="1063" uniqueCount="881">
  <si>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</si>
  <si>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</si>
  <si>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</si>
  <si>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</si>
  <si>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</si>
  <si>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</si>
  <si>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</si>
  <si>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</si>
  <si>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</si>
  <si>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31.12.2009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</si>
  <si>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</si>
  <si>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</si>
  <si>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</si>
  <si>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</si>
  <si>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</si>
  <si>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</si>
  <si>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</si>
  <si>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</si>
  <si>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</si>
  <si>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</si>
  <si>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</si>
  <si>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</si>
  <si>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</si>
  <si>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</si>
  <si>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</si>
  <si>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</si>
  <si>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</si>
  <si>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</si>
  <si>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</si>
  <si>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</si>
  <si>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</si>
  <si>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</si>
  <si>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</si>
  <si>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</si>
  <si>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</si>
  <si>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</si>
  <si>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</si>
  <si>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</si>
  <si>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</si>
  <si>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</si>
  <si>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</si>
  <si>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</si>
  <si>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</si>
  <si>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</si>
  <si>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</si>
  <si>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</si>
  <si>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</si>
  <si>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</si>
  <si>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</si>
  <si>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</si>
  <si>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</si>
  <si>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</si>
  <si>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</si>
  <si>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</si>
  <si>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</si>
  <si>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</si>
  <si>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</si>
  <si>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</si>
  <si>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</si>
  <si>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</si>
  <si>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</si>
  <si>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</si>
  <si>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</si>
  <si>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</si>
  <si>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</si>
  <si>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</si>
  <si>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</si>
  <si>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</si>
  <si>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</si>
  <si>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</si>
  <si>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</si>
  <si>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</si>
  <si>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</si>
  <si>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</si>
  <si>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</si>
  <si>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</si>
  <si>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</si>
  <si>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</si>
  <si>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</si>
  <si>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</si>
  <si>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</si>
  <si>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</si>
  <si>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</si>
  <si>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</si>
  <si>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</si>
  <si>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</si>
  <si>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</si>
  <si>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</si>
  <si>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</si>
  <si>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</si>
  <si>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</si>
  <si>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</si>
  <si>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</si>
  <si>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</si>
  <si>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</si>
  <si>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</si>
  <si>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</si>
  <si>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</si>
  <si>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</si>
  <si>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</si>
  <si>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</si>
  <si>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</si>
  <si>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</si>
  <si>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</si>
  <si>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</si>
  <si>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</si>
  <si>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</si>
  <si>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</si>
  <si>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</si>
  <si>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</si>
  <si>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</si>
  <si>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</si>
  <si>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</si>
  <si>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</si>
  <si>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</si>
  <si>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</si>
  <si>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</si>
  <si>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</si>
  <si>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</si>
  <si>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</si>
  <si>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</si>
  <si>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</si>
  <si>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</si>
  <si>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</si>
  <si>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</si>
  <si>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</si>
  <si>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</si>
  <si>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</si>
  <si>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</si>
  <si>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</si>
  <si>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</si>
  <si>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</si>
  <si>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</si>
  <si>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</si>
  <si>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</si>
  <si>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</si>
  <si>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</si>
  <si>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</si>
  <si>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</si>
  <si>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</si>
  <si>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</si>
  <si>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</si>
  <si>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</si>
  <si>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</si>
  <si>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</si>
  <si>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</si>
  <si>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</si>
  <si>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</si>
  <si>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</si>
  <si>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</si>
  <si>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</si>
  <si>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</si>
  <si>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</si>
  <si>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</si>
  <si>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</si>
  <si>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</si>
  <si>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</si>
  <si>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</si>
  <si>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</si>
  <si>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</si>
  <si>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</si>
  <si>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</si>
  <si>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</si>
  <si>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</si>
  <si>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</si>
  <si>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</si>
  <si>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</si>
  <si>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</si>
  <si>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</si>
  <si>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</si>
  <si>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</si>
  <si>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</si>
  <si>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</si>
  <si>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</si>
  <si>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</si>
  <si>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</si>
  <si>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</si>
  <si>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</si>
  <si>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</si>
  <si>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</si>
  <si>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</si>
  <si>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</si>
  <si>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</si>
  <si>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</si>
  <si>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</si>
  <si>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</si>
  <si>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</si>
  <si>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</si>
  <si>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</si>
  <si>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</si>
  <si>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</si>
  <si>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</si>
  <si>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</si>
  <si>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</si>
  <si>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</si>
  <si>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</si>
  <si>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</si>
  <si>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</si>
  <si>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</si>
  <si>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</si>
  <si>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</si>
  <si>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</si>
  <si>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</si>
  <si>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</si>
  <si>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</si>
  <si>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</si>
  <si>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</si>
  <si>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</si>
  <si>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</si>
  <si>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</si>
  <si>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</si>
  <si>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</si>
  <si>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</si>
  <si>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</si>
  <si>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</si>
  <si>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</si>
  <si>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</si>
  <si>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</si>
  <si>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</si>
  <si>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</si>
  <si>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</si>
  <si>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</si>
  <si>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</si>
  <si>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</si>
  <si>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</si>
  <si>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</si>
  <si>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</si>
  <si>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</si>
  <si>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</si>
  <si>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</si>
  <si>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</si>
  <si>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</si>
  <si>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</si>
  <si>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</si>
  <si>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</si>
  <si>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</si>
  <si>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</si>
  <si>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</si>
  <si>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</si>
  <si>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</si>
  <si>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</si>
  <si>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</si>
  <si>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</si>
  <si>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</si>
  <si>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</si>
  <si>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</si>
  <si>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</si>
  <si>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</si>
  <si>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</si>
  <si>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</si>
  <si>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</si>
  <si>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</si>
  <si>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</si>
  <si>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</si>
  <si>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</si>
  <si>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</si>
  <si>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</si>
  <si>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</si>
  <si>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</si>
  <si>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</si>
  <si>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</si>
  <si>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</si>
  <si>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</si>
  <si>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</si>
  <si>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</si>
  <si>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</si>
  <si>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</si>
  <si>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</si>
  <si>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</si>
  <si>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</si>
  <si>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</si>
  <si>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</si>
  <si>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</si>
  <si>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</si>
  <si>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</si>
  <si>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</si>
  <si>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</si>
  <si>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</si>
  <si>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20.02.2010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</si>
  <si>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</si>
  <si>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</si>
  <si>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</si>
  <si>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</si>
  <si>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</si>
  <si>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</si>
  <si>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</si>
  <si>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</si>
  <si>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</si>
  <si>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</si>
  <si>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</si>
  <si>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</si>
  <si>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</si>
  <si>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</si>
  <si>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</si>
  <si>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</si>
  <si>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</si>
  <si>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</si>
  <si>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</si>
  <si>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</si>
  <si>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</si>
  <si>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</si>
  <si>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</si>
  <si>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</si>
  <si>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</si>
  <si>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</si>
  <si>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</si>
  <si>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</si>
  <si>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</si>
  <si>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</si>
  <si>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</si>
  <si>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</si>
  <si>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</si>
  <si>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</si>
  <si>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</si>
  <si>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</si>
  <si>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</si>
  <si>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</si>
  <si>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</si>
  <si>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</si>
  <si>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</si>
  <si>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</si>
  <si>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</si>
  <si>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</si>
  <si>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</si>
  <si>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</si>
  <si>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</si>
  <si>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</si>
  <si>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</si>
  <si>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</si>
  <si>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</si>
  <si>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</si>
  <si>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</si>
  <si>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</si>
  <si>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</si>
  <si>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</si>
  <si>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</si>
  <si>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</si>
  <si>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</si>
  <si>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</si>
  <si>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</si>
  <si>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</si>
  <si>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</si>
  <si>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</si>
  <si>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</si>
  <si>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</si>
  <si>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</si>
  <si>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</si>
  <si>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</si>
  <si>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</si>
  <si>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</si>
  <si>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</si>
  <si>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</si>
  <si>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</si>
  <si>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</si>
  <si>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</si>
  <si>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</si>
  <si>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</si>
  <si>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</si>
  <si>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</si>
  <si>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</si>
  <si>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</si>
  <si>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</si>
  <si>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</si>
  <si>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</si>
  <si>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</si>
  <si>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</si>
  <si>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</si>
  <si>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</si>
  <si>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</si>
  <si>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</si>
  <si>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</si>
  <si>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</si>
  <si>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</si>
  <si>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</si>
  <si>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</si>
  <si>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</si>
  <si>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</si>
  <si>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</si>
  <si>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</si>
  <si>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</si>
  <si>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</si>
  <si>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</si>
  <si>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</si>
  <si>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</si>
  <si>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</si>
  <si>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</si>
  <si>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</si>
  <si>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</si>
  <si>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</si>
  <si>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</si>
  <si>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</si>
  <si>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</si>
  <si>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</si>
  <si>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20.02.2010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</si>
  <si>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</si>
  <si>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</si>
  <si>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</si>
  <si>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</si>
  <si>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</si>
  <si>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</si>
  <si>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</si>
  <si>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</si>
  <si>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</si>
  <si>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</si>
  <si>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</si>
  <si>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</si>
  <si>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</si>
  <si>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</si>
  <si>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</si>
  <si>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</si>
  <si>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</si>
  <si>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</si>
  <si>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</si>
  <si>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</si>
  <si>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</si>
  <si>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</si>
  <si>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</si>
  <si>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</si>
  <si>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</si>
  <si>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</si>
  <si>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</si>
  <si>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</si>
  <si>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</si>
  <si>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</si>
  <si>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</si>
  <si>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</si>
  <si>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</si>
  <si>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</si>
  <si>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</si>
  <si>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</si>
  <si>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</si>
  <si>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</si>
  <si>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</si>
  <si>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</si>
  <si>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</si>
  <si>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</si>
  <si>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</si>
  <si>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</si>
  <si>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</si>
  <si>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</si>
  <si>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</si>
  <si>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</si>
  <si>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</si>
  <si>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</si>
  <si>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</si>
  <si>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</si>
  <si>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</si>
  <si>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</si>
  <si>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</si>
  <si>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</si>
  <si>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</si>
  <si>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</si>
  <si>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</si>
  <si>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</si>
  <si>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</si>
  <si>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</si>
  <si>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</si>
  <si>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</si>
  <si>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</si>
  <si>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</si>
  <si>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</si>
  <si>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</si>
  <si>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</si>
  <si>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</si>
  <si>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</si>
  <si>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</si>
  <si>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</si>
  <si>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</si>
  <si>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</si>
  <si>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</si>
  <si>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</si>
  <si>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</si>
  <si>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</si>
  <si>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20.02.2010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</si>
  <si>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</si>
  <si>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</si>
  <si>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</si>
  <si>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</si>
  <si>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</si>
  <si>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</si>
  <si>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</si>
  <si>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</si>
  <si>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</si>
  <si>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</si>
  <si>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</si>
  <si>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</si>
  <si>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</si>
  <si>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</si>
  <si>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</si>
  <si>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</si>
  <si>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</si>
  <si>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</si>
  <si>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</si>
  <si>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</si>
  <si>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</si>
  <si>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</si>
  <si>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</si>
  <si>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</si>
  <si>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</si>
  <si>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</si>
  <si>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</si>
  <si>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</si>
  <si>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</si>
  <si>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</si>
  <si>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</si>
  <si>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</si>
  <si>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</si>
  <si>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</si>
  <si>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</si>
  <si>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</si>
  <si>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</si>
  <si>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</si>
  <si>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</si>
  <si>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</si>
  <si>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</si>
  <si>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</si>
  <si>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</si>
  <si>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</si>
  <si>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</si>
  <si>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</si>
  <si>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</si>
  <si>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</si>
  <si>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</si>
  <si>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</si>
  <si>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</si>
  <si>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</si>
  <si>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</si>
  <si>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</si>
  <si>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</si>
  <si>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</si>
  <si>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</si>
  <si>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</si>
  <si>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</si>
  <si>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</si>
  <si>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</si>
  <si>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</si>
  <si>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</si>
  <si>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20.02.2010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</si>
  <si>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</si>
  <si>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</si>
  <si>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</si>
  <si>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</si>
  <si>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</si>
  <si>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</si>
  <si>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</si>
  <si>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</si>
  <si>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</si>
  <si>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</si>
  <si>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</si>
  <si>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</si>
  <si>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</si>
  <si>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</si>
  <si>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</si>
  <si>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</si>
  <si>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</si>
  <si>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</si>
  <si>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</si>
  <si>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</si>
  <si>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</si>
  <si>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</si>
  <si>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</si>
  <si>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</si>
  <si>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</si>
  <si>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</si>
  <si>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</si>
  <si>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</si>
  <si>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</si>
  <si>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</si>
  <si>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</si>
  <si>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</si>
  <si>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</si>
  <si>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</si>
  <si>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</si>
  <si>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</si>
  <si>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</si>
  <si>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</si>
  <si>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</si>
  <si>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</si>
  <si>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</si>
  <si>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</si>
  <si>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</si>
  <si>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</si>
  <si>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</si>
  <si>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</si>
  <si>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</si>
  <si>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</si>
  <si>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</si>
  <si>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</si>
  <si>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</si>
  <si>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</si>
  <si>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</si>
  <si>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</si>
  <si>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</si>
  <si>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</si>
  <si>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</si>
  <si>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</si>
  <si>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</si>
  <si>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</si>
  <si>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</si>
  <si>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</si>
  <si>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</si>
  <si>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</si>
  <si>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</si>
  <si>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</si>
  <si>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</si>
  <si>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</si>
  <si>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</si>
  <si>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</si>
  <si>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</si>
  <si>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</si>
  <si>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</si>
  <si>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</si>
  <si>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</si>
  <si>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</si>
  <si>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</si>
  <si>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</si>
  <si>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</si>
  <si>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</si>
  <si>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</si>
  <si>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</si>
  <si>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</si>
  <si>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</si>
  <si>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</si>
  <si>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</si>
  <si>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</si>
  <si>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</si>
  <si>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</si>
  <si>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</si>
  <si>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</si>
  <si>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</si>
  <si>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съставяне:20,02,2010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</si>
  <si>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</si>
  <si>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</si>
  <si>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</si>
  <si>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</si>
  <si>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</si>
  <si>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</si>
  <si>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</si>
  <si>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</si>
  <si>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</si>
  <si>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</si>
  <si>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</si>
  <si>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</si>
  <si>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</si>
  <si>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</si>
  <si>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</si>
  <si>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</si>
  <si>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</si>
  <si>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</si>
  <si>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</si>
  <si>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</si>
  <si>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</si>
  <si>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</si>
  <si>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</si>
  <si>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</si>
  <si>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</si>
  <si>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</si>
  <si>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</si>
  <si>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</si>
  <si>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</si>
  <si>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</si>
  <si>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</si>
  <si>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</si>
  <si>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</si>
  <si>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</si>
  <si>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</si>
  <si>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</si>
  <si>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</si>
  <si>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</si>
  <si>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</si>
  <si>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</si>
  <si>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</si>
  <si>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</si>
  <si>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</si>
  <si>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</si>
  <si>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</si>
  <si>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</si>
  <si>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</si>
  <si>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</si>
  <si>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</si>
  <si>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</si>
  <si>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</si>
  <si>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</si>
  <si>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</si>
  <si>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</si>
  <si>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</si>
  <si>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</si>
  <si>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</si>
  <si>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</si>
  <si>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</si>
  <si>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</si>
  <si>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</si>
  <si>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</si>
  <si>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</si>
  <si>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</si>
  <si>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</si>
  <si>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</si>
  <si>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</si>
  <si>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</si>
  <si>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</si>
  <si>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</si>
  <si>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</si>
  <si>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</si>
  <si>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</si>
  <si>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</si>
  <si>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</si>
  <si>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</si>
  <si>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</si>
  <si>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</si>
  <si>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</si>
  <si>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</si>
  <si>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</si>
  <si>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</si>
  <si>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</si>
  <si>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</si>
  <si>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</si>
  <si>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</si>
  <si>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</si>
  <si>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</si>
  <si>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</si>
  <si>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</si>
  <si>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</si>
  <si>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</si>
  <si>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</si>
  <si>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</si>
  <si>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</si>
  <si>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</si>
  <si>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</si>
  <si>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</si>
  <si>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</si>
  <si>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</si>
  <si>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</si>
  <si>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</si>
  <si>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</si>
  <si>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</si>
  <si>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</si>
  <si>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</si>
  <si>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</si>
  <si>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</si>
  <si>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</si>
  <si>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</si>
  <si>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</si>
  <si>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</si>
  <si>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</si>
  <si>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</si>
  <si>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</si>
  <si>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</si>
  <si>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</si>
  <si>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</si>
  <si>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</si>
  <si>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</si>
  <si>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</si>
  <si>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</si>
  <si>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</si>
  <si>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</si>
  <si>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</si>
  <si>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</si>
  <si>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</si>
  <si>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</si>
  <si>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</si>
  <si>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</si>
  <si>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</si>
  <si>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</si>
  <si>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</si>
  <si>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</si>
  <si>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</si>
  <si>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</si>
  <si>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</si>
  <si>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</si>
  <si>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</si>
  <si>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</si>
  <si>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</si>
  <si>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</si>
  <si>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</si>
  <si>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</si>
  <si>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</si>
  <si>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</si>
  <si>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</si>
  <si>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</si>
  <si>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</si>
  <si>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</si>
  <si>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</si>
  <si>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</si>
  <si>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</si>
  <si>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</si>
  <si>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</si>
  <si>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</si>
  <si>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</si>
  <si>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</si>
  <si>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</si>
  <si>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</si>
  <si>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</si>
  <si>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</si>
  <si>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</si>
  <si>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</si>
  <si>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</si>
  <si>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</si>
  <si>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</si>
  <si>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</si>
  <si>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</si>
  <si>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</si>
  <si>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</si>
  <si>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</si>
  <si>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</si>
  <si>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20.02.2010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</si>
  <si>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</si>
  <si>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</si>
  <si>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</si>
  <si>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</si>
  <si>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</si>
  <si>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</si>
  <si>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</si>
  <si>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</si>
  <si>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</si>
  <si>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</si>
  <si>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</si>
  <si>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</si>
  <si>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</si>
  <si>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</si>
  <si>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</si>
  <si>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</si>
  <si>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</si>
  <si>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</si>
  <si>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</si>
  <si>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</si>
  <si>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</si>
  <si>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</si>
  <si>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</si>
  <si>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</si>
  <si>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</si>
  <si>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</si>
  <si>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</si>
  <si>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</si>
  <si>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</si>
  <si>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</si>
  <si>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</si>
  <si>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</si>
  <si>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</si>
  <si>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</si>
  <si>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</si>
  <si>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</si>
  <si>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</si>
  <si>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</si>
  <si>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съставяне:20.02.2010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</si>
  <si>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</si>
  <si>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</si>
  <si>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</si>
  <si>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</si>
  <si>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01.01.2009 – 31.12.2009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</si>
  <si>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</si>
  <si>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</si>
  <si>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</si>
  <si>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</si>
  <si>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</si>
  <si>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</si>
  <si>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</si>
  <si>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</si>
  <si>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</si>
  <si>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</si>
  <si>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</si>
  <si>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</si>
  <si>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</si>
  <si>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</si>
  <si>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</si>
  <si>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</si>
  <si>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</si>
  <si>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</si>
  <si>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</si>
  <si>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</si>
  <si>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</si>
  <si>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</si>
  <si>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</si>
  <si>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</si>
  <si>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</si>
  <si>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</si>
  <si>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</si>
  <si>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</si>
  <si>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</si>
  <si>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20.02.2010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</si>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</sst>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82">
      <selection activeCell="E97" sqref="E97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107</v>
      </c>
      <c r="D11" s="46">
        <v>107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52</v>
      </c>
      <c r="D12" s="46">
        <v>56</v>
      </c>
      <c r="E12" s="41" t="s">
        <v>30</v>
      </c>
      <c r="F12" s="47" t="s">
        <v>31</v>
      </c>
      <c r="G12" s="49"/>
      <c r="H12" s="49"/>
    </row>
    <row r="13" spans="1:8" ht="13.5">
      <c r="A13" s="39" t="s">
        <v>32</v>
      </c>
      <c r="B13" s="45" t="s">
        <v>33</v>
      </c>
      <c r="C13" s="46">
        <v>71</v>
      </c>
      <c r="D13" s="46">
        <v>77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5</v>
      </c>
      <c r="D15" s="46">
        <v>7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5</v>
      </c>
      <c r="D16" s="46">
        <v>7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240</v>
      </c>
      <c r="D19" s="60">
        <f>SUM(D11:D18)</f>
        <v>254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101</v>
      </c>
      <c r="H27" s="54">
        <f>SUM(H28:H30)</f>
        <v>84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>
        <v>101</v>
      </c>
      <c r="H28" s="48">
        <v>84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>
        <v>0</v>
      </c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>
        <v>17</v>
      </c>
      <c r="M31" s="68"/>
    </row>
    <row r="32" spans="1:15" ht="15.7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-40</v>
      </c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61</v>
      </c>
      <c r="H33" s="54">
        <f>H27+H31+H32</f>
        <v>101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1070</v>
      </c>
      <c r="D34" s="60">
        <f>SUM(D35:D38)</f>
        <v>1070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>
        <v>1070</v>
      </c>
      <c r="D35" s="46">
        <v>1070</v>
      </c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1060</v>
      </c>
      <c r="H36" s="54">
        <f>H25+H17+H33</f>
        <v>1100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1070</v>
      </c>
      <c r="D45" s="60">
        <f>D34+D39+D44</f>
        <v>1070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1310</v>
      </c>
      <c r="D55" s="60">
        <f>D19+D20+D21+D27+D32+D45+D51+D53+D54</f>
        <v>1324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39</v>
      </c>
      <c r="D58" s="46">
        <v>86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304</v>
      </c>
      <c r="H61" s="54">
        <f>SUM(H62:H68)</f>
        <v>339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134</v>
      </c>
      <c r="H62" s="48">
        <v>268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>
        <v>108</v>
      </c>
      <c r="H63" s="48"/>
      <c r="M63" s="68"/>
    </row>
    <row r="64" spans="1:15" ht="13.5">
      <c r="A64" s="39" t="s">
        <v>55</v>
      </c>
      <c r="B64" s="59" t="s">
        <v>204</v>
      </c>
      <c r="C64" s="60">
        <f>SUM(C58:C63)</f>
        <v>39</v>
      </c>
      <c r="D64" s="60">
        <f>SUM(D58:D63)</f>
        <v>86</v>
      </c>
      <c r="E64" s="41" t="s">
        <v>205</v>
      </c>
      <c r="F64" s="47" t="s">
        <v>206</v>
      </c>
      <c r="G64" s="48">
        <v>4</v>
      </c>
      <c r="H64" s="48">
        <v>5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/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43</v>
      </c>
      <c r="H66" s="48">
        <v>52</v>
      </c>
    </row>
    <row r="67" spans="1:8" ht="13.5">
      <c r="A67" s="39" t="s">
        <v>212</v>
      </c>
      <c r="B67" s="45" t="s">
        <v>213</v>
      </c>
      <c r="C67" s="46">
        <v>15</v>
      </c>
      <c r="D67" s="46">
        <v>23</v>
      </c>
      <c r="E67" s="41" t="s">
        <v>214</v>
      </c>
      <c r="F67" s="47" t="s">
        <v>215</v>
      </c>
      <c r="G67" s="48">
        <v>5</v>
      </c>
      <c r="H67" s="48">
        <v>5</v>
      </c>
    </row>
    <row r="68" spans="1:8" ht="13.5">
      <c r="A68" s="39" t="s">
        <v>216</v>
      </c>
      <c r="B68" s="45" t="s">
        <v>217</v>
      </c>
      <c r="C68" s="46">
        <v>11</v>
      </c>
      <c r="D68" s="46">
        <v>13</v>
      </c>
      <c r="E68" s="41" t="s">
        <v>218</v>
      </c>
      <c r="F68" s="47" t="s">
        <v>219</v>
      </c>
      <c r="G68" s="48">
        <v>10</v>
      </c>
      <c r="H68" s="48">
        <v>9</v>
      </c>
    </row>
    <row r="69" spans="1:8" ht="15.7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22</v>
      </c>
      <c r="H69" s="48">
        <v>17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>
        <v>6</v>
      </c>
      <c r="D71" s="46"/>
      <c r="E71" s="67" t="s">
        <v>50</v>
      </c>
      <c r="F71" s="94" t="s">
        <v>229</v>
      </c>
      <c r="G71" s="95">
        <f>G59+G60+G61+G69+G70</f>
        <v>326</v>
      </c>
      <c r="H71" s="95">
        <f>H59+H60+H61+H69+H70</f>
        <v>356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5.75">
      <c r="A74" s="39" t="s">
        <v>234</v>
      </c>
      <c r="B74" s="45" t="s">
        <v>235</v>
      </c>
      <c r="C74" s="46">
        <v>2</v>
      </c>
      <c r="D74" s="46">
        <v>4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36</v>
      </c>
      <c r="D75" s="60">
        <f>SUM(D67:D74)</f>
        <v>42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326</v>
      </c>
      <c r="H79" s="107">
        <f>H71+H74+H75+H76</f>
        <v>356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1</v>
      </c>
      <c r="D87" s="46">
        <v>3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0</v>
      </c>
      <c r="D88" s="46">
        <v>1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1</v>
      </c>
      <c r="D91" s="60">
        <f>SUM(D87:D90)</f>
        <v>4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76</v>
      </c>
      <c r="D93" s="60">
        <f>D64+D75+D84+D91+D92</f>
        <v>132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1386</v>
      </c>
      <c r="D94" s="114">
        <f>D93+D55</f>
        <v>1456</v>
      </c>
      <c r="E94" s="115" t="s">
        <v>275</v>
      </c>
      <c r="F94" s="116" t="s">
        <v>276</v>
      </c>
      <c r="G94" s="117">
        <f>G36+G39+G55+G79</f>
        <v>1386</v>
      </c>
      <c r="H94" s="117">
        <f>H36+H39+H55+H79</f>
        <v>1456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23">
      <selection activeCell="E47" sqref="E47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31.12.2009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5</v>
      </c>
      <c r="D9" s="158">
        <v>10</v>
      </c>
      <c r="E9" s="156" t="s">
        <v>292</v>
      </c>
      <c r="F9" s="159" t="s">
        <v>293</v>
      </c>
      <c r="G9" s="160"/>
      <c r="H9" s="160"/>
    </row>
    <row r="10" spans="1:8" ht="12">
      <c r="A10" s="156" t="s">
        <v>294</v>
      </c>
      <c r="B10" s="157" t="s">
        <v>295</v>
      </c>
      <c r="C10" s="158">
        <v>57</v>
      </c>
      <c r="D10" s="158">
        <v>68</v>
      </c>
      <c r="E10" s="156" t="s">
        <v>296</v>
      </c>
      <c r="F10" s="159" t="s">
        <v>297</v>
      </c>
      <c r="G10" s="160">
        <v>2028</v>
      </c>
      <c r="H10" s="160">
        <v>4500</v>
      </c>
    </row>
    <row r="11" spans="1:8" ht="12">
      <c r="A11" s="156" t="s">
        <v>298</v>
      </c>
      <c r="B11" s="157" t="s">
        <v>299</v>
      </c>
      <c r="C11" s="158">
        <v>14</v>
      </c>
      <c r="D11" s="158">
        <v>14</v>
      </c>
      <c r="E11" s="161" t="s">
        <v>300</v>
      </c>
      <c r="F11" s="159" t="s">
        <v>301</v>
      </c>
      <c r="G11" s="160">
        <v>69</v>
      </c>
      <c r="H11" s="160">
        <v>1</v>
      </c>
    </row>
    <row r="12" spans="1:8" ht="12">
      <c r="A12" s="156" t="s">
        <v>302</v>
      </c>
      <c r="B12" s="157" t="s">
        <v>303</v>
      </c>
      <c r="C12" s="158">
        <v>107</v>
      </c>
      <c r="D12" s="158">
        <v>98</v>
      </c>
      <c r="E12" s="161" t="s">
        <v>82</v>
      </c>
      <c r="F12" s="159" t="s">
        <v>304</v>
      </c>
      <c r="G12" s="160">
        <v>34</v>
      </c>
      <c r="H12" s="160">
        <v>55</v>
      </c>
    </row>
    <row r="13" spans="1:18" ht="12">
      <c r="A13" s="156" t="s">
        <v>305</v>
      </c>
      <c r="B13" s="157" t="s">
        <v>306</v>
      </c>
      <c r="C13" s="158">
        <v>15</v>
      </c>
      <c r="D13" s="158">
        <v>25</v>
      </c>
      <c r="E13" s="162" t="s">
        <v>55</v>
      </c>
      <c r="F13" s="163" t="s">
        <v>307</v>
      </c>
      <c r="G13" s="152">
        <f>SUM(G9:G12)</f>
        <v>2131</v>
      </c>
      <c r="H13" s="152">
        <f>SUM(H9:H12)</f>
        <v>4556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1966</v>
      </c>
      <c r="D14" s="158">
        <v>4321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>
        <v>2</v>
      </c>
      <c r="D16" s="166">
        <v>2</v>
      </c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2166</v>
      </c>
      <c r="D19" s="172">
        <f>SUM(D9:D15)+D16</f>
        <v>4538</v>
      </c>
      <c r="E19" s="151" t="s">
        <v>324</v>
      </c>
      <c r="F19" s="164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>
        <v>4</v>
      </c>
      <c r="D22" s="158"/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>
        <v>1</v>
      </c>
      <c r="D25" s="158">
        <v>1</v>
      </c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5</v>
      </c>
      <c r="D26" s="172">
        <f>SUM(D22:D25)</f>
        <v>1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2171</v>
      </c>
      <c r="D28" s="155">
        <f>D26+D19</f>
        <v>4539</v>
      </c>
      <c r="E28" s="149" t="s">
        <v>346</v>
      </c>
      <c r="F28" s="167" t="s">
        <v>347</v>
      </c>
      <c r="G28" s="152">
        <f>G13+G15+G24</f>
        <v>2131</v>
      </c>
      <c r="H28" s="152">
        <f>H13+H15+H24</f>
        <v>4556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17</v>
      </c>
      <c r="E30" s="149" t="s">
        <v>350</v>
      </c>
      <c r="F30" s="167" t="s">
        <v>351</v>
      </c>
      <c r="G30" s="176">
        <f>IF((C28-G28)&gt;0,C28-G28,0)</f>
        <v>40</v>
      </c>
      <c r="H30" s="176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2171</v>
      </c>
      <c r="D33" s="172">
        <f>D28+D31+D32</f>
        <v>4539</v>
      </c>
      <c r="E33" s="149" t="s">
        <v>362</v>
      </c>
      <c r="F33" s="167" t="s">
        <v>363</v>
      </c>
      <c r="G33" s="176">
        <f>G32+G31+G28</f>
        <v>2131</v>
      </c>
      <c r="H33" s="176">
        <f>H32+H31+H28</f>
        <v>4556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17</v>
      </c>
      <c r="E34" s="179" t="s">
        <v>366</v>
      </c>
      <c r="F34" s="167" t="s">
        <v>367</v>
      </c>
      <c r="G34" s="152">
        <f>IF((C33-G33)&gt;0,C33-G33,0)</f>
        <v>40</v>
      </c>
      <c r="H34" s="152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17</v>
      </c>
      <c r="E39" s="189" t="s">
        <v>378</v>
      </c>
      <c r="F39" s="190" t="s">
        <v>379</v>
      </c>
      <c r="G39" s="191">
        <f>IF(G34&gt;0,IF(C35+G34&lt;0,0,C35+G34),IF(C34-C35&lt;0,C35-C34,0))</f>
        <v>40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17</v>
      </c>
      <c r="E41" s="149" t="s">
        <v>385</v>
      </c>
      <c r="F41" s="193" t="s">
        <v>386</v>
      </c>
      <c r="G41" s="150">
        <f>IF(C39=0,IF(G39-G40&gt;0,G39-G40+C40,0),IF(C39-C40&lt;0,C40-C39+G40,0))</f>
        <v>40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2171</v>
      </c>
      <c r="D42" s="176">
        <f>D33+D35+D39</f>
        <v>4556</v>
      </c>
      <c r="E42" s="179" t="s">
        <v>389</v>
      </c>
      <c r="F42" s="187" t="s">
        <v>390</v>
      </c>
      <c r="G42" s="176">
        <f>G39+G33</f>
        <v>2171</v>
      </c>
      <c r="H42" s="176">
        <f>H39+H33</f>
        <v>4556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6">
      <selection activeCell="A28" sqref="A28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НЕКОНСОЛИДИРАН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31.12.2009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2">
      <c r="A10" s="234" t="s">
        <v>400</v>
      </c>
      <c r="B10" s="235" t="s">
        <v>401</v>
      </c>
      <c r="C10" s="236">
        <v>2567</v>
      </c>
      <c r="D10" s="236">
        <v>5666</v>
      </c>
      <c r="E10" s="233"/>
      <c r="F10" s="233"/>
    </row>
    <row r="11" spans="1:13" ht="12">
      <c r="A11" s="234" t="s">
        <v>402</v>
      </c>
      <c r="B11" s="235" t="s">
        <v>403</v>
      </c>
      <c r="C11" s="236">
        <v>-2546</v>
      </c>
      <c r="D11" s="236">
        <v>-5518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-116</v>
      </c>
      <c r="D13" s="236">
        <v>-110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-23</v>
      </c>
      <c r="D14" s="236">
        <v>-28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410</v>
      </c>
      <c r="B15" s="235" t="s">
        <v>411</v>
      </c>
      <c r="C15" s="236"/>
      <c r="D15" s="236">
        <v>0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414</v>
      </c>
      <c r="B17" s="235" t="s">
        <v>415</v>
      </c>
      <c r="C17" s="236">
        <v>-1</v>
      </c>
      <c r="D17" s="236">
        <v>-1</v>
      </c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418</v>
      </c>
      <c r="B19" s="235" t="s">
        <v>419</v>
      </c>
      <c r="C19" s="236">
        <v>-2</v>
      </c>
      <c r="D19" s="236">
        <v>-10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-121</v>
      </c>
      <c r="D20" s="232">
        <f>SUM(D10:D19)</f>
        <v>-1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>
        <v>118</v>
      </c>
      <c r="D36" s="236"/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118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-3</v>
      </c>
      <c r="D43" s="232">
        <f>D42+D32+D20</f>
        <v>-1</v>
      </c>
      <c r="E43" s="233"/>
      <c r="F43" s="233"/>
      <c r="G43" s="238"/>
      <c r="H43" s="238"/>
    </row>
    <row r="44" spans="1:8" ht="12">
      <c r="A44" s="230" t="s">
        <v>465</v>
      </c>
      <c r="B44" s="243" t="s">
        <v>466</v>
      </c>
      <c r="C44" s="246">
        <v>4</v>
      </c>
      <c r="D44" s="246">
        <v>5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1</v>
      </c>
      <c r="D45" s="232">
        <f>D44+D43</f>
        <v>4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>
        <v>1</v>
      </c>
      <c r="D46" s="247">
        <v>4</v>
      </c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18">
      <selection activeCell="A25" sqref="A25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НЕКОНСОЛИДИРАН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31.12.2009 год.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101</v>
      </c>
      <c r="J11" s="305">
        <f>'справка _1_БАЛАНС'!H29+'справка _1_БАЛАНС'!H32</f>
        <v>0</v>
      </c>
      <c r="K11" s="306"/>
      <c r="L11" s="307">
        <f>SUM(C11:K11)</f>
        <v>1100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101</v>
      </c>
      <c r="J15" s="313">
        <f t="shared" si="2"/>
        <v>0</v>
      </c>
      <c r="K15" s="313">
        <f t="shared" si="2"/>
        <v>0</v>
      </c>
      <c r="L15" s="307">
        <f t="shared" si="1"/>
        <v>1100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-40</v>
      </c>
      <c r="K16" s="306"/>
      <c r="L16" s="307">
        <f t="shared" si="1"/>
        <v>-40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>
        <f t="shared" si="1"/>
        <v>0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101</v>
      </c>
      <c r="J29" s="309">
        <f t="shared" si="6"/>
        <v>-40</v>
      </c>
      <c r="K29" s="309">
        <f t="shared" si="6"/>
        <v>0</v>
      </c>
      <c r="L29" s="307">
        <f t="shared" si="1"/>
        <v>1060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101</v>
      </c>
      <c r="J32" s="309">
        <f t="shared" si="7"/>
        <v>-40</v>
      </c>
      <c r="K32" s="309">
        <f t="shared" si="7"/>
        <v>0</v>
      </c>
      <c r="L32" s="307">
        <f t="shared" si="1"/>
        <v>1060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4.7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26">
      <selection activeCell="F49" sqref="F49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31.12.2009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>
        <v>107</v>
      </c>
      <c r="E9" s="361"/>
      <c r="F9" s="361">
        <v>0</v>
      </c>
      <c r="G9" s="362">
        <f>D9+E9-F9</f>
        <v>107</v>
      </c>
      <c r="H9" s="363"/>
      <c r="I9" s="363"/>
      <c r="J9" s="362">
        <f>G9+H9-I9</f>
        <v>107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107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564</v>
      </c>
      <c r="B10" s="359" t="s">
        <v>565</v>
      </c>
      <c r="C10" s="360" t="s">
        <v>566</v>
      </c>
      <c r="D10" s="361">
        <v>84</v>
      </c>
      <c r="E10" s="361"/>
      <c r="F10" s="361"/>
      <c r="G10" s="362">
        <f aca="true" t="shared" si="2" ref="G10:G39">D10+E10-F10</f>
        <v>84</v>
      </c>
      <c r="H10" s="363"/>
      <c r="I10" s="363"/>
      <c r="J10" s="362">
        <f aca="true" t="shared" si="3" ref="J10:J39">G10+H10-I10</f>
        <v>84</v>
      </c>
      <c r="K10" s="363">
        <v>28</v>
      </c>
      <c r="L10" s="363">
        <v>4</v>
      </c>
      <c r="M10" s="363"/>
      <c r="N10" s="362">
        <f aca="true" t="shared" si="4" ref="N10:N39">K10+L10-M10</f>
        <v>32</v>
      </c>
      <c r="O10" s="363"/>
      <c r="P10" s="363"/>
      <c r="Q10" s="362">
        <f t="shared" si="0"/>
        <v>32</v>
      </c>
      <c r="R10" s="362">
        <f t="shared" si="1"/>
        <v>52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567</v>
      </c>
      <c r="B11" s="359" t="s">
        <v>568</v>
      </c>
      <c r="C11" s="360" t="s">
        <v>569</v>
      </c>
      <c r="D11" s="361">
        <v>195</v>
      </c>
      <c r="E11" s="361"/>
      <c r="F11" s="361"/>
      <c r="G11" s="362">
        <f t="shared" si="2"/>
        <v>195</v>
      </c>
      <c r="H11" s="363"/>
      <c r="I11" s="363"/>
      <c r="J11" s="362">
        <f t="shared" si="3"/>
        <v>195</v>
      </c>
      <c r="K11" s="363">
        <v>118</v>
      </c>
      <c r="L11" s="363">
        <v>6</v>
      </c>
      <c r="M11" s="363"/>
      <c r="N11" s="362">
        <f t="shared" si="4"/>
        <v>124</v>
      </c>
      <c r="O11" s="363"/>
      <c r="P11" s="363"/>
      <c r="Q11" s="362">
        <f t="shared" si="0"/>
        <v>124</v>
      </c>
      <c r="R11" s="362">
        <f t="shared" si="1"/>
        <v>71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573</v>
      </c>
      <c r="B13" s="359" t="s">
        <v>574</v>
      </c>
      <c r="C13" s="360" t="s">
        <v>575</v>
      </c>
      <c r="D13" s="361">
        <v>39</v>
      </c>
      <c r="E13" s="361"/>
      <c r="F13" s="361">
        <v>17</v>
      </c>
      <c r="G13" s="362">
        <f t="shared" si="2"/>
        <v>22</v>
      </c>
      <c r="H13" s="363"/>
      <c r="I13" s="363"/>
      <c r="J13" s="362">
        <f t="shared" si="3"/>
        <v>22</v>
      </c>
      <c r="K13" s="363">
        <v>32</v>
      </c>
      <c r="L13" s="363">
        <v>2</v>
      </c>
      <c r="M13" s="363">
        <v>17</v>
      </c>
      <c r="N13" s="362">
        <f t="shared" si="4"/>
        <v>17</v>
      </c>
      <c r="O13" s="363"/>
      <c r="P13" s="363"/>
      <c r="Q13" s="362">
        <f t="shared" si="0"/>
        <v>17</v>
      </c>
      <c r="R13" s="362">
        <f t="shared" si="1"/>
        <v>5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576</v>
      </c>
      <c r="B14" s="359" t="s">
        <v>577</v>
      </c>
      <c r="C14" s="360" t="s">
        <v>578</v>
      </c>
      <c r="D14" s="361">
        <v>15</v>
      </c>
      <c r="E14" s="361">
        <v>0</v>
      </c>
      <c r="F14" s="361"/>
      <c r="G14" s="362">
        <f t="shared" si="2"/>
        <v>15</v>
      </c>
      <c r="H14" s="363"/>
      <c r="I14" s="363"/>
      <c r="J14" s="362">
        <f t="shared" si="3"/>
        <v>15</v>
      </c>
      <c r="K14" s="363">
        <v>8</v>
      </c>
      <c r="L14" s="363">
        <v>2</v>
      </c>
      <c r="M14" s="363"/>
      <c r="N14" s="362">
        <f t="shared" si="4"/>
        <v>10</v>
      </c>
      <c r="O14" s="363"/>
      <c r="P14" s="363"/>
      <c r="Q14" s="362">
        <f t="shared" si="0"/>
        <v>10</v>
      </c>
      <c r="R14" s="362">
        <f t="shared" si="1"/>
        <v>5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440</v>
      </c>
      <c r="E17" s="375">
        <f>SUM(E9:E16)</f>
        <v>0</v>
      </c>
      <c r="F17" s="375">
        <f>SUM(F9:F16)</f>
        <v>17</v>
      </c>
      <c r="G17" s="362">
        <f t="shared" si="2"/>
        <v>423</v>
      </c>
      <c r="H17" s="376">
        <f>SUM(H9:H16)</f>
        <v>0</v>
      </c>
      <c r="I17" s="376">
        <f>SUM(I9:I16)</f>
        <v>0</v>
      </c>
      <c r="J17" s="362">
        <f t="shared" si="3"/>
        <v>423</v>
      </c>
      <c r="K17" s="376">
        <f>SUM(K9:K16)</f>
        <v>186</v>
      </c>
      <c r="L17" s="376">
        <f>SUM(L9:L16)</f>
        <v>14</v>
      </c>
      <c r="M17" s="376">
        <f>SUM(M9:M16)</f>
        <v>17</v>
      </c>
      <c r="N17" s="362">
        <f t="shared" si="4"/>
        <v>183</v>
      </c>
      <c r="O17" s="376">
        <f>SUM(O9:O16)</f>
        <v>0</v>
      </c>
      <c r="P17" s="376">
        <f>SUM(P9:P16)</f>
        <v>0</v>
      </c>
      <c r="Q17" s="362">
        <f t="shared" si="5"/>
        <v>183</v>
      </c>
      <c r="R17" s="362">
        <f t="shared" si="6"/>
        <v>240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1070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1070</v>
      </c>
      <c r="H27" s="399">
        <f t="shared" si="8"/>
        <v>0</v>
      </c>
      <c r="I27" s="399">
        <f t="shared" si="8"/>
        <v>0</v>
      </c>
      <c r="J27" s="398">
        <f t="shared" si="3"/>
        <v>1070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1070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>
        <v>1070</v>
      </c>
      <c r="E28" s="361"/>
      <c r="F28" s="361"/>
      <c r="G28" s="362">
        <f t="shared" si="2"/>
        <v>1070</v>
      </c>
      <c r="H28" s="363"/>
      <c r="I28" s="363"/>
      <c r="J28" s="362">
        <f t="shared" si="3"/>
        <v>1070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1070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1070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1070</v>
      </c>
      <c r="H38" s="376">
        <f t="shared" si="12"/>
        <v>0</v>
      </c>
      <c r="I38" s="376">
        <f t="shared" si="12"/>
        <v>0</v>
      </c>
      <c r="J38" s="362">
        <f t="shared" si="3"/>
        <v>1070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1070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1510</v>
      </c>
      <c r="E40" s="406">
        <f>E17+E18+E19+E25+E38+E39</f>
        <v>0</v>
      </c>
      <c r="F40" s="406">
        <f aca="true" t="shared" si="13" ref="F40:R40">F17+F18+F19+F25+F38+F39</f>
        <v>17</v>
      </c>
      <c r="G40" s="406">
        <f t="shared" si="13"/>
        <v>1493</v>
      </c>
      <c r="H40" s="406">
        <f t="shared" si="13"/>
        <v>0</v>
      </c>
      <c r="I40" s="406">
        <f t="shared" si="13"/>
        <v>0</v>
      </c>
      <c r="J40" s="406">
        <f t="shared" si="13"/>
        <v>1493</v>
      </c>
      <c r="K40" s="406">
        <f t="shared" si="13"/>
        <v>186</v>
      </c>
      <c r="L40" s="406">
        <f t="shared" si="13"/>
        <v>14</v>
      </c>
      <c r="M40" s="406">
        <f t="shared" si="13"/>
        <v>17</v>
      </c>
      <c r="N40" s="406">
        <f t="shared" si="13"/>
        <v>183</v>
      </c>
      <c r="O40" s="406">
        <f t="shared" si="13"/>
        <v>0</v>
      </c>
      <c r="P40" s="406">
        <f t="shared" si="13"/>
        <v>0</v>
      </c>
      <c r="Q40" s="406">
        <f t="shared" si="13"/>
        <v>183</v>
      </c>
      <c r="R40" s="406">
        <f t="shared" si="13"/>
        <v>1310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8">
      <selection activeCell="A109" sqref="A109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31.12.2009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15</v>
      </c>
      <c r="D24" s="454">
        <f>SUM(D25:D27)</f>
        <v>15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2">
      <c r="A26" s="452" t="s">
        <v>667</v>
      </c>
      <c r="B26" s="453" t="s">
        <v>668</v>
      </c>
      <c r="C26" s="447">
        <v>15</v>
      </c>
      <c r="D26" s="447">
        <v>15</v>
      </c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2">
      <c r="A28" s="452" t="s">
        <v>671</v>
      </c>
      <c r="B28" s="453" t="s">
        <v>672</v>
      </c>
      <c r="C28" s="447">
        <v>11</v>
      </c>
      <c r="D28" s="447">
        <v>11</v>
      </c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">
      <c r="A31" s="452" t="s">
        <v>677</v>
      </c>
      <c r="B31" s="453" t="s">
        <v>678</v>
      </c>
      <c r="C31" s="447">
        <v>6</v>
      </c>
      <c r="D31" s="447">
        <v>6</v>
      </c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2</v>
      </c>
      <c r="D33" s="458">
        <f>SUM(D34:D37)</f>
        <v>2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>
        <v>2</v>
      </c>
      <c r="D34" s="447">
        <v>2</v>
      </c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2</v>
      </c>
      <c r="D38" s="458">
        <f>SUM(D39:D42)</f>
        <v>2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3.5">
      <c r="A42" s="452" t="s">
        <v>699</v>
      </c>
      <c r="B42" s="453" t="s">
        <v>700</v>
      </c>
      <c r="C42" s="447">
        <v>2</v>
      </c>
      <c r="D42" s="447">
        <v>2</v>
      </c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36</v>
      </c>
      <c r="D43" s="451">
        <f>D24+D28+D29+D31+D30+D32+D33+D38</f>
        <v>36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36</v>
      </c>
      <c r="D44" s="460">
        <f>D43+D21+D19+D9</f>
        <v>36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242</v>
      </c>
      <c r="D71" s="458">
        <f>SUM(D72:D74)</f>
        <v>242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741</v>
      </c>
      <c r="B72" s="453" t="s">
        <v>742</v>
      </c>
      <c r="C72" s="447">
        <v>242</v>
      </c>
      <c r="D72" s="447">
        <v>242</v>
      </c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62</v>
      </c>
      <c r="D85" s="451">
        <f>SUM(D86:D90)+D94</f>
        <v>62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767</v>
      </c>
      <c r="B86" s="453" t="s">
        <v>768</v>
      </c>
      <c r="C86" s="447"/>
      <c r="D86" s="447"/>
      <c r="E86" s="454">
        <f t="shared" si="1"/>
        <v>0</v>
      </c>
      <c r="F86" s="447"/>
    </row>
    <row r="87" spans="1:6" ht="12">
      <c r="A87" s="452" t="s">
        <v>769</v>
      </c>
      <c r="B87" s="453" t="s">
        <v>770</v>
      </c>
      <c r="C87" s="447">
        <v>4</v>
      </c>
      <c r="D87" s="447">
        <v>4</v>
      </c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2">
      <c r="A89" s="452" t="s">
        <v>773</v>
      </c>
      <c r="B89" s="453" t="s">
        <v>774</v>
      </c>
      <c r="C89" s="447">
        <v>43</v>
      </c>
      <c r="D89" s="447">
        <v>43</v>
      </c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10</v>
      </c>
      <c r="D90" s="460">
        <f>SUM(D91:D93)</f>
        <v>10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2">
      <c r="A92" s="452" t="s">
        <v>685</v>
      </c>
      <c r="B92" s="453" t="s">
        <v>779</v>
      </c>
      <c r="C92" s="447">
        <v>7</v>
      </c>
      <c r="D92" s="447">
        <v>7</v>
      </c>
      <c r="E92" s="454">
        <f t="shared" si="1"/>
        <v>0</v>
      </c>
      <c r="F92" s="447"/>
    </row>
    <row r="93" spans="1:6" ht="12">
      <c r="A93" s="452" t="s">
        <v>689</v>
      </c>
      <c r="B93" s="453" t="s">
        <v>780</v>
      </c>
      <c r="C93" s="447">
        <v>3</v>
      </c>
      <c r="D93" s="447">
        <v>3</v>
      </c>
      <c r="E93" s="454">
        <f t="shared" si="1"/>
        <v>0</v>
      </c>
      <c r="F93" s="447"/>
    </row>
    <row r="94" spans="1:6" ht="12">
      <c r="A94" s="452" t="s">
        <v>781</v>
      </c>
      <c r="B94" s="453" t="s">
        <v>782</v>
      </c>
      <c r="C94" s="447">
        <v>5</v>
      </c>
      <c r="D94" s="447">
        <v>5</v>
      </c>
      <c r="E94" s="454">
        <f t="shared" si="1"/>
        <v>0</v>
      </c>
      <c r="F94" s="447"/>
    </row>
    <row r="95" spans="1:6" ht="13.5">
      <c r="A95" s="452" t="s">
        <v>783</v>
      </c>
      <c r="B95" s="453" t="s">
        <v>784</v>
      </c>
      <c r="C95" s="447">
        <v>22</v>
      </c>
      <c r="D95" s="447">
        <v>22</v>
      </c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326</v>
      </c>
      <c r="D96" s="451">
        <f>D85+D80+D75+D71+D95</f>
        <v>326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326</v>
      </c>
      <c r="D97" s="451">
        <f>D96+D68+D66</f>
        <v>326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3.5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6">
      <selection activeCell="C31" sqref="C31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31.12.2009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">
      <selection activeCell="H135" sqref="H135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 t="s">
        <v>856</v>
      </c>
      <c r="B12" s="574"/>
      <c r="C12" s="575">
        <v>603</v>
      </c>
      <c r="D12" s="576">
        <v>1</v>
      </c>
      <c r="E12" s="575"/>
      <c r="F12" s="577"/>
    </row>
    <row r="13" spans="1:6" ht="12.75">
      <c r="A13" s="573" t="s">
        <v>857</v>
      </c>
      <c r="B13" s="574"/>
      <c r="C13" s="575">
        <v>317</v>
      </c>
      <c r="D13" s="576">
        <v>1</v>
      </c>
      <c r="E13" s="575"/>
      <c r="F13" s="577"/>
    </row>
    <row r="14" spans="1:6" ht="12.75">
      <c r="A14" s="573" t="s">
        <v>858</v>
      </c>
      <c r="B14" s="574"/>
      <c r="C14" s="575">
        <v>150</v>
      </c>
      <c r="D14" s="576">
        <v>1</v>
      </c>
      <c r="E14" s="575"/>
      <c r="F14" s="577"/>
    </row>
    <row r="15" spans="1:6" ht="12.75">
      <c r="A15" s="573" t="s">
        <v>570</v>
      </c>
      <c r="B15" s="574"/>
      <c r="C15" s="575"/>
      <c r="D15" s="575"/>
      <c r="E15" s="575"/>
      <c r="F15" s="577">
        <f aca="true" t="shared" si="0" ref="F15:F26">C15-E15</f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859</v>
      </c>
      <c r="C27" s="572">
        <f>SUM(C12:C26)</f>
        <v>1070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860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861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862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863</v>
      </c>
      <c r="B61" s="579" t="s">
        <v>864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865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866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867</v>
      </c>
      <c r="B79" s="579" t="s">
        <v>868</v>
      </c>
      <c r="C79" s="572">
        <f>C78+C61+C44+C27</f>
        <v>1070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869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870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871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872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860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873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862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863</v>
      </c>
      <c r="B131" s="579" t="s">
        <v>874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865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875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876</v>
      </c>
      <c r="B149" s="579" t="s">
        <v>877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878</v>
      </c>
      <c r="B151" s="588"/>
      <c r="C151" s="589" t="s">
        <v>879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880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2010-01-19T09:39:16Z</cp:lastPrinted>
  <dcterms:modified xsi:type="dcterms:W3CDTF">2008-03-25T08:09:51Z</dcterms:modified>
  <cp:category/>
  <cp:version/>
  <cp:contentType/>
  <cp:contentStatus/>
</cp:coreProperties>
</file>