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<sst xmlns="http://schemas.openxmlformats.org/spreadsheetml/2006/main" count="1077" uniqueCount="874">
  <si>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</si>
  <si>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</si>
  <si>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</si>
  <si>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</si>
  <si>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</si>
  <si>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</si>
  <si>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</si>
  <si>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</si>
  <si>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</si>
  <si>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</si>
  <si>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</si>
  <si>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</si>
  <si>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</si>
  <si>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</si>
  <si>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</si>
  <si>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</si>
  <si>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</si>
  <si>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</si>
  <si>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</si>
  <si>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</si>
  <si>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</si>
  <si>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</si>
  <si>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</si>
  <si>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</si>
  <si>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</si>
  <si>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</si>
  <si>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</si>
  <si>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</si>
  <si>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</si>
  <si>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</si>
  <si>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</si>
  <si>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</si>
  <si>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</si>
  <si>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</si>
  <si>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</si>
  <si>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</si>
  <si>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</si>
  <si>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</si>
  <si>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</si>
  <si>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</si>
  <si>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</si>
  <si>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</si>
  <si>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</si>
  <si>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</si>
  <si>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</si>
  <si>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</si>
  <si>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</si>
  <si>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</si>
  <si>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</si>
  <si>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</si>
  <si>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</si>
  <si>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</si>
  <si>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</si>
  <si>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</si>
  <si>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</si>
  <si>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</si>
  <si>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</si>
  <si>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</si>
  <si>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</si>
  <si>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</si>
  <si>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</si>
  <si>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</si>
  <si>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</si>
  <si>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</si>
  <si>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</si>
  <si>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</si>
  <si>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</si>
  <si>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</si>
  <si>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</si>
  <si>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</si>
  <si>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</si>
  <si>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</si>
  <si>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</si>
  <si>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</si>
  <si>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</si>
  <si>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</si>
  <si>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</si>
  <si>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</si>
  <si>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</si>
  <si>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</si>
  <si>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</si>
  <si>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</si>
  <si>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</si>
  <si>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</si>
  <si>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</si>
  <si>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</si>
  <si>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</si>
  <si>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</si>
  <si>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</si>
  <si>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</si>
  <si>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</si>
  <si>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</si>
  <si>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</si>
  <si>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</si>
  <si>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</si>
  <si>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</si>
  <si>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</si>
  <si>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</si>
  <si>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</si>
  <si>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</si>
  <si>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</si>
  <si>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</si>
  <si>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</si>
  <si>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</si>
  <si>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</si>
  <si>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</si>
  <si>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</si>
  <si>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</si>
  <si>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</si>
  <si>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</si>
  <si>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</si>
  <si>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</si>
  <si>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</si>
  <si>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</si>
  <si>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</si>
  <si>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</si>
  <si>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</si>
  <si>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</si>
  <si>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</si>
  <si>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</si>
  <si>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</si>
  <si>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</si>
  <si>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</si>
  <si>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</si>
  <si>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</si>
  <si>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</si>
  <si>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</si>
  <si>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</si>
  <si>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</si>
  <si>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</si>
  <si>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</si>
  <si>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</si>
  <si>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</si>
  <si>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</si>
  <si>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</si>
  <si>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</si>
  <si>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</si>
  <si>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</si>
  <si>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</si>
  <si>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</si>
  <si>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</si>
  <si>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</si>
  <si>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</si>
  <si>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</si>
  <si>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</si>
  <si>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</si>
  <si>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</si>
  <si>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</si>
  <si>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</si>
  <si>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</si>
  <si>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</si>
  <si>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</si>
  <si>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</si>
  <si>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</si>
  <si>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</si>
  <si>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</si>
  <si>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</si>
  <si>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</si>
  <si>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</si>
  <si>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</si>
  <si>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</si>
  <si>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</si>
  <si>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</si>
  <si>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</si>
  <si>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</si>
  <si>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</si>
  <si>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</si>
  <si>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</si>
  <si>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</si>
  <si>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</si>
  <si>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</si>
  <si>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</si>
  <si>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</si>
  <si>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</si>
  <si>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</si>
  <si>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</si>
  <si>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</si>
  <si>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</si>
  <si>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</si>
  <si>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</si>
  <si>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</si>
  <si>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</si>
  <si>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</si>
  <si>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</si>
  <si>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</si>
  <si>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</si>
  <si>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</si>
  <si>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</si>
  <si>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</si>
  <si>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</si>
  <si>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</si>
  <si>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</si>
  <si>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</si>
  <si>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</si>
  <si>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</si>
  <si>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</si>
  <si>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</si>
  <si>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</si>
  <si>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</si>
  <si>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</si>
  <si>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</si>
  <si>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</si>
  <si>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</si>
  <si>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</si>
  <si>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</si>
  <si>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</si>
  <si>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</si>
  <si>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</si>
  <si>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</si>
  <si>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</si>
  <si>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</si>
  <si>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</si>
  <si>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</si>
  <si>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</si>
  <si>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</si>
  <si>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</si>
  <si>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</si>
  <si>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</si>
  <si>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</si>
  <si>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</si>
  <si>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</si>
  <si>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</si>
  <si>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</si>
  <si>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</si>
  <si>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</si>
  <si>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</si>
  <si>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</si>
  <si>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</si>
  <si>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</si>
  <si>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</si>
  <si>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</si>
  <si>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</si>
  <si>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</si>
  <si>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</si>
  <si>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</si>
  <si>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</si>
  <si>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</si>
  <si>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</si>
  <si>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</si>
  <si>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</si>
  <si>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</si>
  <si>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</si>
  <si>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</si>
  <si>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</si>
  <si>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</si>
  <si>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</si>
  <si>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</si>
  <si>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</si>
  <si>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</si>
  <si>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</si>
  <si>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</si>
  <si>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</si>
  <si>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</si>
  <si>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</si>
  <si>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</si>
  <si>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</si>
  <si>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</si>
  <si>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</si>
  <si>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</si>
  <si>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</si>
  <si>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</si>
  <si>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</si>
  <si>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</si>
  <si>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</si>
  <si>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</si>
  <si>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</si>
  <si>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</si>
  <si>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</si>
  <si>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</si>
  <si>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</si>
  <si>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</si>
  <si>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</si>
  <si>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</si>
  <si>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</si>
  <si>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</si>
  <si>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</si>
  <si>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</si>
  <si>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</si>
  <si>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</si>
  <si>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</si>
  <si>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</si>
  <si>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</si>
  <si>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</si>
  <si>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</si>
  <si>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</si>
  <si>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</si>
  <si>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</si>
  <si>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</si>
  <si>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</si>
  <si>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</si>
  <si>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</si>
  <si>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</si>
  <si>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</si>
  <si>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</si>
  <si>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</si>
  <si>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</si>
  <si>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</si>
  <si>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</si>
  <si>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</si>
  <si>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</si>
  <si>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</si>
  <si>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</si>
  <si>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</si>
  <si>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</si>
  <si>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</si>
  <si>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</si>
  <si>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</si>
  <si>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</si>
  <si>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</si>
  <si>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</si>
  <si>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</si>
  <si>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</si>
  <si>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</si>
  <si>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</si>
  <si>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</si>
  <si>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</si>
  <si>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</si>
  <si>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</si>
  <si>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</si>
  <si>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</si>
  <si>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</si>
  <si>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</si>
  <si>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</si>
  <si>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</si>
  <si>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</si>
  <si>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</si>
  <si>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</si>
  <si>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</si>
  <si>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</si>
  <si>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</si>
  <si>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</si>
  <si>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</si>
  <si>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</si>
  <si>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</si>
  <si>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</si>
  <si>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</si>
  <si>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</si>
  <si>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</si>
  <si>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</si>
  <si>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</si>
  <si>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</si>
  <si>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</si>
  <si>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</si>
  <si>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</si>
  <si>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</si>
  <si>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</si>
  <si>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</si>
  <si>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</si>
  <si>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</si>
  <si>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</si>
  <si>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</si>
  <si>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</si>
  <si>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</si>
  <si>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</si>
  <si>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</si>
  <si>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</si>
  <si>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</si>
  <si>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</si>
  <si>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</si>
  <si>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</si>
  <si>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</si>
  <si>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</si>
  <si>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</si>
  <si>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</si>
  <si>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</si>
  <si>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</si>
  <si>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</si>
  <si>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</si>
  <si>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</si>
  <si>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</si>
  <si>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</si>
  <si>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</si>
  <si>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</si>
  <si>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</si>
  <si>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</si>
  <si>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</si>
  <si>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</si>
  <si>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</si>
  <si>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</si>
  <si>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</si>
  <si>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</si>
  <si>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</si>
  <si>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</si>
  <si>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</si>
  <si>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</si>
  <si>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</si>
  <si>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</si>
  <si>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</si>
  <si>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</si>
  <si>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</si>
  <si>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</si>
  <si>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</si>
  <si>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</si>
  <si>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</si>
  <si>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</si>
  <si>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</si>
  <si>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</si>
  <si>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</si>
  <si>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</si>
  <si>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</si>
  <si>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</si>
  <si>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</si>
  <si>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</si>
  <si>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</si>
  <si>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</si>
  <si>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</si>
  <si>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</si>
  <si>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</si>
  <si>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</si>
  <si>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</si>
  <si>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</si>
  <si>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</si>
  <si>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</si>
  <si>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</si>
  <si>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</si>
  <si>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</si>
  <si>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</si>
  <si>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</si>
  <si>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</si>
  <si>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</si>
  <si>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</si>
  <si>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</si>
  <si>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</si>
  <si>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</si>
  <si>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</si>
  <si>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</si>
  <si>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</si>
  <si>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</si>
  <si>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</si>
  <si>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</si>
  <si>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</si>
  <si>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</si>
  <si>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</si>
  <si>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</si>
  <si>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</si>
  <si>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</si>
  <si>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</si>
  <si>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</si>
  <si>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</si>
  <si>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</si>
  <si>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</si>
  <si>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</si>
  <si>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</si>
  <si>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</si>
  <si>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</si>
  <si>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</si>
  <si>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</si>
  <si>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</si>
  <si>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</si>
  <si>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</si>
  <si>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</si>
  <si>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</si>
  <si>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</si>
  <si>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</si>
  <si>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</si>
  <si>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</si>
  <si>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</si>
  <si>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</si>
  <si>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</si>
  <si>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</si>
  <si>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</si>
  <si>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</si>
  <si>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</si>
  <si>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</si>
  <si>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</si>
  <si>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</si>
  <si>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</si>
  <si>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</si>
  <si>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</si>
  <si>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</si>
  <si>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</si>
  <si>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</si>
  <si>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</si>
  <si>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</si>
  <si>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</si>
  <si>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</si>
  <si>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</si>
  <si>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</si>
  <si>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</si>
  <si>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</si>
  <si>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</si>
  <si>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</si>
  <si>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</si>
  <si>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</si>
  <si>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</si>
  <si>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</si>
  <si>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</si>
  <si>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</si>
  <si>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</si>
  <si>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</si>
  <si>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</si>
  <si>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</si>
  <si>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</si>
  <si>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</si>
  <si>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</si>
  <si>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</si>
  <si>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</si>
  <si>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</si>
  <si>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</si>
  <si>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</si>
  <si>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</si>
  <si>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</si>
  <si>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</si>
  <si>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</si>
  <si>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</si>
  <si>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</si>
  <si>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</si>
  <si>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</si>
  <si>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</si>
  <si>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</si>
  <si>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</si>
  <si>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</si>
  <si>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</si>
  <si>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</si>
  <si>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</si>
  <si>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</si>
  <si>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</si>
  <si>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</si>
  <si>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</si>
  <si>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</si>
  <si>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</si>
  <si>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</si>
  <si>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</si>
  <si>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</si>
  <si>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</si>
  <si>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</si>
  <si>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</si>
  <si>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</si>
  <si>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</si>
  <si>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</si>
  <si>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</si>
  <si>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</si>
  <si>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</si>
  <si>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</si>
  <si>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</si>
  <si>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</si>
  <si>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</si>
  <si>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</si>
  <si>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</si>
  <si>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</si>
  <si>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</si>
  <si>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</si>
  <si>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</si>
  <si>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</si>
  <si>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</si>
  <si>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</si>
  <si>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</si>
  <si>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</si>
  <si>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</si>
  <si>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</si>
  <si>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</si>
  <si>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</si>
  <si>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</si>
  <si>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</si>
  <si>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</si>
  <si>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</si>
  <si>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</si>
  <si>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</si>
  <si>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</si>
  <si>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</si>
  <si>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</si>
  <si>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</si>
  <si>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</si>
  <si>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</si>
  <si>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</si>
  <si>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</si>
  <si>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</si>
  <si>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</si>
  <si>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</si>
  <si>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</si>
  <si>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</si>
  <si>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</si>
  <si>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</si>
  <si>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</si>
  <si>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</si>
  <si>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</si>
  <si>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</si>
  <si>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</si>
  <si>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</si>
  <si>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</si>
  <si>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</si>
  <si>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</si>
  <si>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</si>
  <si>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</si>
  <si>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</si>
  <si>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</si>
  <si>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</si>
  <si>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</si>
  <si>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</si>
  <si>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</si>
  <si>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</si>
  <si>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</si>
  <si>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</si>
  <si>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</si>
  <si>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</si>
  <si>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</si>
  <si>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</si>
  <si>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</si>
  <si>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</si>
  <si>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</si>
  <si>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</si>
  <si>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</si>
  <si>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</si>
  <si>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</si>
  <si>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</si>
  <si>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</si>
  <si>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</si>
  <si>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</si>
  <si>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</si>
  <si>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</si>
  <si>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</si>
  <si>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</si>
  <si>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</si>
  <si>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</si>
  <si>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</si>
  <si>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</si>
  <si>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</si>
  <si>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</si>
  <si>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</si>
  <si>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</si>
  <si>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</si>
  <si>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</si>
  <si>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</si>
  <si>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</si>
  <si>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</si>
  <si>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</si>
  <si>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</si>
  <si>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</si>
  <si>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</si>
  <si>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</si>
  <si>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</si>
  <si>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</si>
  <si>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</si>
  <si>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</si>
  <si>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</si>
  <si>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</si>
  <si>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</si>
  <si>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</si>
  <si>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</si>
  <si>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</si>
  <si>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</si>
  <si>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</si>
  <si>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</si>
  <si>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</si>
  <si>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</si>
  <si>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</si>
  <si>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</si>
  <si>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</si>
  <si>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</si>
  <si>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</si>
  <si>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</si>
  <si>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</si>
  <si>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</si>
  <si>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</si>
  <si>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</si>
  <si>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</si>
  <si>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</si>
  <si>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</si>
  <si>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</si>
  <si>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</si>
  <si>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</si>
  <si>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</si>
  <si>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</si>
  <si>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</si>
  <si>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</si>
  <si>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</si>
  <si>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</si>
  <si>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</si>
  <si>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</si>
  <si>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</si>
  <si>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</si>
  <si>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</si>
  <si>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</si>
  <si>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</si>
  <si>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</si>
  <si>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</si>
  <si>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</si>
  <si>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</si>
  <si>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</si>
  <si>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</si>
  <si>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</si>
  <si>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</si>
  <si>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</si>
  <si>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</si>
  <si>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</si>
  <si>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</si>
  <si>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</si>
  <si>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</si>
  <si>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</si>
  <si>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</si>
  <si>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</si>
  <si>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</si>
  <si>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</si>
  <si>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</si>
  <si>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</si>
  <si>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</si>
  <si>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</si>
  <si>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</si>
  <si>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</si>
  <si>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</si>
  <si>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</si>
  <si>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</si>
  <si>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</si>
  <si>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</si>
  <si>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</si>
  <si>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</si>
  <si>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</si>
  <si>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</si>
  <si>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</si>
  <si>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</si>
  <si>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</si>
  <si>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</si>
  <si>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</si>
  <si>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</si>
  <si>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</si>
  <si>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</si>
  <si>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</si>
  <si>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</si>
  <si>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</si>
  <si>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</si>
  <si>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</si>
  <si>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</si>
  <si>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</si>
  <si>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</si>
  <si>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</si>
  <si>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</si>
  <si>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</si>
  <si>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</si>
  <si>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</si>
  <si>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</si>
  <si>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</si>
  <si>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</si>
  <si>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</si>
  <si>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</si>
  <si>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</si>
  <si>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</si>
  <si>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</si>
  <si>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</si>
  <si>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</si>
  <si>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</si>
  <si>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</si>
  <si>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</si>
  <si>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</si>
  <si>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</si>
  <si>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</si>
  <si>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</si>
  <si>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</si>
  <si>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</si>
  <si>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</si>
  <si>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</si>
  <si>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</si>
  <si>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</si>
  <si>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</si>
  <si>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</si>
  <si>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</si>
  <si>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</si>
  <si>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</si>
  <si>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</si>
  <si>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</si>
  <si>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</si>
  <si>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</si>
  <si>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</si>
  <si>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</si>
  <si>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</si>
  <si>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</si>
  <si>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</si>
  <si>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</si>
  <si>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</si>
  <si>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</si>
  <si>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</si>
  <si>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</si>
  <si>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</si>
  <si>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</si>
  <si>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</si>
  <si>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</si>
  <si>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</si>
  <si>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</si>
  <si>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</si>
  <si>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</si>
  <si>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</si>
  <si>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</si>
  <si>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</si>
  <si>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</si>
  <si>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</si>
  <si>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</si>
  <si>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</si>
  <si>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</si>
  <si>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</si>
  <si>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</si>
  <si>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</si>
  <si>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</si>
  <si>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</si>
  <si>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</si>
  <si>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</si>
  <si>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</si>
  <si>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</si>
  <si>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</si>
  <si>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</si>
  <si>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</si>
  <si>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</si>
  <si>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</si>
  <si>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</si>
  <si>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</si>
  <si>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</si>
  <si>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</si>
  <si>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</si>
  <si>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</si>
  <si>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</si>
  <si>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</si>
  <si>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</si>
  <si>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</si>
  <si>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</si>
  <si>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</si>
  <si>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</si>
  <si>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</si>
  <si>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</si>
  <si>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</si>
  <si>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</si>
  <si>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</si>
  <si>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</si>
  <si>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</si>
  <si>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</si>
  <si>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</si>
  <si>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</si>
  <si>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</si>
  <si>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</si>
  <si>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</si>
  <si>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</si>
  <si>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</si>
  <si>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</si>
  <si>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</si>
  <si>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</si>
  <si>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</si>
  <si>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</si>
  <si>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</si>
  <si>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</si>
  <si>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</si>
  <si>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</si>
  <si>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</si>
  <si>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</si>
  <si>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</si>
  <si>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</si>
  <si>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</si>
  <si>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</si>
  <si>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</si>
  <si>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</si>
  <si>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</si>
  <si>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</si>
  <si>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</si>
  <si>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</si>
  <si>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</si>
  <si>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</si>
  <si>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</si>
  <si>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</si>
  <si>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</si>
  <si>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</si>
  <si>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</si>
  <si>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</si>
  <si>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>Нели Апостолова</t>
  </si>
  <si>
    <t>Людмила Даскалова</t>
  </si>
  <si>
    <t>Съставител:Нели Апостолова</t>
  </si>
  <si>
    <t xml:space="preserve"> Ръководител: </t>
  </si>
  <si>
    <t xml:space="preserve">                                    Съставител:Нели Апостолова              </t>
  </si>
  <si>
    <t>Съставител: Нели Апостолова</t>
  </si>
  <si>
    <t xml:space="preserve">Ръководител: </t>
  </si>
  <si>
    <t>Стен Лазаров</t>
  </si>
  <si>
    <t xml:space="preserve">Дата на съставяне: 30.01.2009                    </t>
  </si>
  <si>
    <t>Ръководител: Людмила Даскалова</t>
  </si>
  <si>
    <t>01.01.2009-31.03.2009 - МЕЖДИНЕН</t>
  </si>
  <si>
    <t xml:space="preserve">Дата на съставяне:27.04.2009                                       </t>
  </si>
  <si>
    <t xml:space="preserve">Дата  на съставяне:27.04.2009                                                                                                                   </t>
  </si>
  <si>
    <t>Дата на съставяне:27.04.2009</t>
  </si>
  <si>
    <r>
      <t>Дата на съставяне:27.04</t>
    </r>
    <r>
      <rPr>
        <sz val="10"/>
        <rFont val="Times New Roman"/>
        <family val="1"/>
      </rPr>
      <t>.2009</t>
    </r>
  </si>
  <si>
    <t>Дата на съставяне: 27.04.2009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</si>
</sst>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8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5333</v>
      </c>
      <c r="H11" s="206">
        <v>650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5333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>
        <v>20264</v>
      </c>
      <c r="H19" s="206">
        <v>631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20264</v>
      </c>
      <c r="H25" s="208">
        <f>H19+H20+H21</f>
        <v>631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2622</v>
      </c>
      <c r="H27" s="208">
        <f>SUM(H28:H30)</f>
        <v>-67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2622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-67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2689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-8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2614</v>
      </c>
      <c r="H33" s="208">
        <f>H27+H31+H32</f>
        <v>2622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28211</v>
      </c>
      <c r="H36" s="208">
        <f>H25+H17+H33</f>
        <v>3903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>
        <v>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36</v>
      </c>
      <c r="H61" s="208">
        <f>SUM(H62:H68)</f>
        <v>15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6</v>
      </c>
      <c r="H62" s="206">
        <v>6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24</v>
      </c>
      <c r="H64" s="206">
        <v>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</v>
      </c>
      <c r="H66" s="206">
        <v>6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0</v>
      </c>
    </row>
    <row r="68" spans="1:8" ht="15">
      <c r="A68" s="291" t="s">
        <v>211</v>
      </c>
      <c r="B68" s="297" t="s">
        <v>212</v>
      </c>
      <c r="C68" s="205">
        <v>2658</v>
      </c>
      <c r="D68" s="205">
        <v>2658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>
        <v>21450</v>
      </c>
      <c r="D69" s="205">
        <v>1200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36</v>
      </c>
      <c r="H71" s="215">
        <f>H59+H60+H61+H69+H70</f>
        <v>15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4051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28159</v>
      </c>
      <c r="D75" s="209">
        <f>SUM(D67:D74)</f>
        <v>3863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36</v>
      </c>
      <c r="H79" s="216">
        <f>H71+H74+H75+H76</f>
        <v>15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88</v>
      </c>
      <c r="D88" s="205">
        <v>55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88</v>
      </c>
      <c r="D91" s="209">
        <f>SUM(D87:D90)</f>
        <v>55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28247</v>
      </c>
      <c r="D93" s="209">
        <f>D64+D75+D84+D91+D92</f>
        <v>3918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28247</v>
      </c>
      <c r="D94" s="218">
        <f>D93+D55</f>
        <v>3918</v>
      </c>
      <c r="E94" s="558" t="s">
        <v>270</v>
      </c>
      <c r="F94" s="345" t="s">
        <v>271</v>
      </c>
      <c r="G94" s="219">
        <f>G36+G39+G55+G79</f>
        <v>28247</v>
      </c>
      <c r="H94" s="219">
        <f>H36+H39+H55+H79</f>
        <v>3918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873</v>
      </c>
      <c r="B98" s="539"/>
      <c r="C98" s="604" t="s">
        <v>381</v>
      </c>
      <c r="D98" s="604"/>
      <c r="E98" s="604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04" t="s">
        <v>779</v>
      </c>
      <c r="D100" s="605"/>
      <c r="E100" s="605"/>
    </row>
    <row r="101" ht="12.75">
      <c r="E101" s="223" t="s">
        <v>859</v>
      </c>
    </row>
    <row r="102" ht="12.75">
      <c r="E102" s="230"/>
    </row>
    <row r="103" ht="12.75">
      <c r="E103" s="223" t="s">
        <v>865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25">
      <selection activeCell="A43" sqref="A4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608" t="s">
        <v>2</v>
      </c>
      <c r="G2" s="608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01.01.2009-31.03.2009 - МЕЖДИНЕН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7</v>
      </c>
      <c r="D10" s="79">
        <v>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</v>
      </c>
      <c r="D12" s="79"/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0</v>
      </c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8</v>
      </c>
      <c r="D19" s="82">
        <f>SUM(D9:D15)+D16</f>
        <v>3</v>
      </c>
      <c r="E19" s="373" t="s">
        <v>315</v>
      </c>
      <c r="F19" s="369" t="s">
        <v>316</v>
      </c>
      <c r="G19" s="87">
        <v>0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0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8</v>
      </c>
      <c r="D28" s="83">
        <f>D26+D19</f>
        <v>3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8</v>
      </c>
      <c r="H30" s="90">
        <f>IF((D28-H28)&gt;0,D28-H28,0)</f>
        <v>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8</v>
      </c>
      <c r="D33" s="82">
        <f>D28+D31+D32</f>
        <v>3</v>
      </c>
      <c r="E33" s="174" t="s">
        <v>351</v>
      </c>
      <c r="F33" s="370" t="s">
        <v>352</v>
      </c>
      <c r="G33" s="90">
        <f>G32+G31+G28</f>
        <v>0</v>
      </c>
      <c r="H33" s="90">
        <f>H32+H31+H28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8</v>
      </c>
      <c r="H34" s="88">
        <f>IF((D33-H33)&gt;0,D33-H33,0)</f>
        <v>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12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8</v>
      </c>
      <c r="H39" s="91">
        <f>IF(H34&gt;0,IF(D35+H34&lt;0,0,D35+H34),IF(D34-D35&lt;0,D35-D34,0))</f>
        <v>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8</v>
      </c>
      <c r="H41" s="85">
        <f>IF(D39=0,IF(H39-H40&gt;0,H39-H40+D40,0),IF(D39-D40&lt;0,D40-D39+H40,0))</f>
        <v>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8</v>
      </c>
      <c r="D42" s="86">
        <f>D33+D35+D39</f>
        <v>3</v>
      </c>
      <c r="E42" s="177" t="s">
        <v>378</v>
      </c>
      <c r="F42" s="178" t="s">
        <v>379</v>
      </c>
      <c r="G42" s="90">
        <f>G39+G33</f>
        <v>8</v>
      </c>
      <c r="H42" s="90">
        <f>H39+H33</f>
        <v>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6" t="s">
        <v>858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865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workbookViewId="0" topLeftCell="A24">
      <selection activeCell="F43" sqref="F4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01.01.2009-31.03.2009 - МЕЖДИНЕН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-11</v>
      </c>
      <c r="D11" s="92">
        <v>-3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12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</v>
      </c>
      <c r="D13" s="92"/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12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-12</v>
      </c>
      <c r="D20" s="93">
        <f>SUM(D10:D19)</f>
        <v>-3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-24300</v>
      </c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v>-24300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24350</v>
      </c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-5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SUM(C33:C41)</f>
        <v>24345</v>
      </c>
      <c r="D42" s="93"/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33</v>
      </c>
      <c r="D43" s="93">
        <f>D42+D32+D20</f>
        <v>-3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55</v>
      </c>
      <c r="D44" s="184">
        <v>20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88</v>
      </c>
      <c r="D45" s="93">
        <f>D44+D43</f>
        <v>17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 t="s">
        <v>858</v>
      </c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0"/>
      <c r="D52" s="610"/>
      <c r="G52" s="186"/>
      <c r="H52" s="186"/>
    </row>
    <row r="53" spans="1:8" ht="12">
      <c r="A53" s="546"/>
      <c r="B53" s="546"/>
      <c r="C53" s="542" t="s">
        <v>859</v>
      </c>
      <c r="D53" s="542"/>
      <c r="G53" s="186"/>
      <c r="H53" s="186"/>
    </row>
    <row r="54" spans="7:8" ht="12">
      <c r="G54" s="186"/>
      <c r="H54" s="186"/>
    </row>
    <row r="55" spans="3:8" ht="12">
      <c r="C55" s="422" t="s">
        <v>865</v>
      </c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8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БОЛКАН ЕНД СИЙ ПРОПЪРТИС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13" t="str">
        <f>'справка №1-БАЛАНС'!E4</f>
        <v>НЕКОНСОЛИДИРАН</v>
      </c>
      <c r="D4" s="613"/>
      <c r="E4" s="615"/>
      <c r="F4" s="613"/>
      <c r="G4" s="613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3" t="str">
        <f>'справка №1-БАЛАНС'!E5</f>
        <v>01.01.2009-31.03.2009 - МЕЖДИНЕН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650</v>
      </c>
      <c r="D11" s="96">
        <f>'справка №1-БАЛАНС'!H19</f>
        <v>631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2689</v>
      </c>
      <c r="J11" s="96">
        <f>'справка №1-БАЛАНС'!H29+'справка №1-БАЛАНС'!H32</f>
        <v>-67</v>
      </c>
      <c r="K11" s="98"/>
      <c r="L11" s="424">
        <f>SUM(C11:K11)</f>
        <v>3903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650</v>
      </c>
      <c r="D15" s="99">
        <f aca="true" t="shared" si="2" ref="D15:M15">D11+D12</f>
        <v>631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2689</v>
      </c>
      <c r="J15" s="99">
        <f t="shared" si="2"/>
        <v>-67</v>
      </c>
      <c r="K15" s="99">
        <f t="shared" si="2"/>
        <v>0</v>
      </c>
      <c r="L15" s="424">
        <f t="shared" si="1"/>
        <v>3903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-8</v>
      </c>
      <c r="K16" s="98"/>
      <c r="L16" s="424">
        <f t="shared" si="1"/>
        <v>-8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4683</v>
      </c>
      <c r="D28" s="98">
        <v>19633</v>
      </c>
      <c r="E28" s="98"/>
      <c r="F28" s="98"/>
      <c r="G28" s="98"/>
      <c r="H28" s="98"/>
      <c r="I28" s="98"/>
      <c r="J28" s="98"/>
      <c r="K28" s="98"/>
      <c r="L28" s="424">
        <f t="shared" si="1"/>
        <v>24316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5333</v>
      </c>
      <c r="D29" s="97">
        <f aca="true" t="shared" si="6" ref="D29:M29">D17+D20+D21+D24+D28+D27+D15+D16</f>
        <v>20264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2689</v>
      </c>
      <c r="J29" s="97">
        <f t="shared" si="6"/>
        <v>-75</v>
      </c>
      <c r="K29" s="97">
        <f t="shared" si="6"/>
        <v>0</v>
      </c>
      <c r="L29" s="424">
        <f t="shared" si="1"/>
        <v>28211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5333</v>
      </c>
      <c r="D32" s="97">
        <f t="shared" si="7"/>
        <v>20264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2689</v>
      </c>
      <c r="J32" s="97">
        <f t="shared" si="7"/>
        <v>-75</v>
      </c>
      <c r="K32" s="97">
        <f t="shared" si="7"/>
        <v>0</v>
      </c>
      <c r="L32" s="424">
        <f t="shared" si="1"/>
        <v>28211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12" t="s">
        <v>381</v>
      </c>
      <c r="E35" s="612"/>
      <c r="F35" s="612"/>
      <c r="G35" s="612"/>
      <c r="H35" s="612"/>
      <c r="I35" s="612"/>
      <c r="J35" s="24" t="s">
        <v>861</v>
      </c>
      <c r="K35" s="24"/>
      <c r="L35" s="612"/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 t="s">
        <v>859</v>
      </c>
      <c r="M36" s="433"/>
    </row>
    <row r="37" spans="1:13" ht="12">
      <c r="A37" s="430"/>
      <c r="B37" s="431"/>
      <c r="C37" s="432"/>
      <c r="D37" s="432"/>
      <c r="E37" s="432" t="s">
        <v>858</v>
      </c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 t="s">
        <v>865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267716535433072" right="0.31496062992125984" top="0.7874015748031497" bottom="0" header="0.35433070866141736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4">
      <selection activeCell="A3" sqref="A3:IV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383</v>
      </c>
      <c r="B2" s="626"/>
      <c r="C2" s="585"/>
      <c r="D2" s="585"/>
      <c r="E2" s="613" t="str">
        <f>'справка №1-БАЛАНС'!E3</f>
        <v>БОЛКАН ЕНД СИЙ ПРОПЪРТИС АДСИЦ</v>
      </c>
      <c r="F2" s="634"/>
      <c r="G2" s="634"/>
      <c r="H2" s="585"/>
      <c r="I2" s="441"/>
      <c r="J2" s="441"/>
      <c r="K2" s="441"/>
      <c r="L2" s="441"/>
      <c r="M2" s="629" t="s">
        <v>2</v>
      </c>
      <c r="N2" s="625"/>
      <c r="O2" s="625"/>
      <c r="P2" s="630">
        <f>'справка №1-БАЛАНС'!H3</f>
        <v>175161352</v>
      </c>
      <c r="Q2" s="630"/>
      <c r="R2" s="353"/>
    </row>
    <row r="3" spans="1:18" ht="15">
      <c r="A3" s="633" t="s">
        <v>5</v>
      </c>
      <c r="B3" s="626"/>
      <c r="C3" s="586"/>
      <c r="D3" s="586"/>
      <c r="E3" s="613" t="str">
        <f>'справка №1-БАЛАНС'!E5</f>
        <v>01.01.2009-31.03.2009 - МЕЖДИНЕН</v>
      </c>
      <c r="F3" s="635"/>
      <c r="G3" s="635"/>
      <c r="H3" s="443"/>
      <c r="I3" s="443"/>
      <c r="J3" s="443"/>
      <c r="K3" s="443"/>
      <c r="L3" s="443"/>
      <c r="M3" s="631" t="s">
        <v>4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522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8" t="s">
        <v>463</v>
      </c>
      <c r="B5" s="619"/>
      <c r="C5" s="62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0"/>
      <c r="B6" s="621"/>
      <c r="C6" s="62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862</v>
      </c>
      <c r="I44" s="447"/>
      <c r="J44" s="447"/>
      <c r="K44" s="624"/>
      <c r="L44" s="624"/>
      <c r="M44" s="624"/>
      <c r="N44" s="624"/>
      <c r="O44" s="625" t="s">
        <v>779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 t="s">
        <v>859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 t="s">
        <v>865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A109" sqref="A109:B10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98" t="s">
        <v>607</v>
      </c>
      <c r="B1" s="598"/>
      <c r="C1" s="598"/>
      <c r="D1" s="598"/>
      <c r="E1" s="59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99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599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0" t="str">
        <f>"Отчетен период:"&amp;"           "&amp;'справка №1-БАЛАНС'!E5</f>
        <v>Отчетен период:           01.01.2009-31.03.2009 - МЕЖДИНЕН</v>
      </c>
      <c r="B4" s="600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2658</v>
      </c>
      <c r="D28" s="153">
        <v>2658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21450</v>
      </c>
      <c r="D29" s="153">
        <v>21450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4051</v>
      </c>
      <c r="D33" s="150">
        <f>SUM(D34:D37)</f>
        <v>4051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4051</v>
      </c>
      <c r="D35" s="153">
        <v>4051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28159</v>
      </c>
      <c r="D43" s="149">
        <f>D24+D28+D29+D31+D30+D32+D33+D38</f>
        <v>28159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28159</v>
      </c>
      <c r="D44" s="148">
        <f>D43+D21+D19+D9</f>
        <v>28159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6</v>
      </c>
      <c r="D71" s="150">
        <f>SUM(D72:D74)</f>
        <v>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</v>
      </c>
      <c r="D72" s="153">
        <v>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</v>
      </c>
      <c r="D74" s="153">
        <v>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30</v>
      </c>
      <c r="D85" s="149">
        <f>SUM(D86:D90)+D94</f>
        <v>30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24</v>
      </c>
      <c r="D87" s="153">
        <v>24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6</v>
      </c>
      <c r="D89" s="153">
        <v>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36</v>
      </c>
      <c r="D96" s="149">
        <f>D85+D80+D75+D71+D95</f>
        <v>36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36</v>
      </c>
      <c r="D97" s="149">
        <f>D96+D68+D66</f>
        <v>36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3" t="s">
        <v>778</v>
      </c>
      <c r="B107" s="603"/>
      <c r="C107" s="603"/>
      <c r="D107" s="603"/>
      <c r="E107" s="603"/>
      <c r="F107" s="60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2" t="s">
        <v>871</v>
      </c>
      <c r="B109" s="602"/>
      <c r="C109" s="602" t="s">
        <v>863</v>
      </c>
      <c r="D109" s="602"/>
      <c r="E109" s="602"/>
      <c r="F109" s="60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1" t="s">
        <v>867</v>
      </c>
      <c r="D111" s="601"/>
      <c r="E111" s="601"/>
      <c r="F111" s="60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 t="s">
        <v>865</v>
      </c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8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3" t="str">
        <f>'справка №1-БАЛАНС'!E3</f>
        <v>БОЛКАН ЕНД СИЙ ПРОПЪРТИС АДСИЦ</v>
      </c>
      <c r="D4" s="635"/>
      <c r="E4" s="635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13" t="str">
        <f>'справка №1-БАЛАНС'!E5</f>
        <v>01.01.2009-31.03.2009 - МЕЖДИНЕН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7"/>
      <c r="C30" s="637"/>
      <c r="D30" s="568" t="s">
        <v>817</v>
      </c>
      <c r="E30" s="636" t="s">
        <v>858</v>
      </c>
      <c r="F30" s="636"/>
      <c r="G30" s="636"/>
      <c r="H30" s="519" t="s">
        <v>779</v>
      </c>
      <c r="I30" s="636"/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 t="s">
        <v>865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workbookViewId="0" topLeftCell="A134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3" t="str">
        <f>'справка №1-БАЛАНС'!E3</f>
        <v>БОЛКАН ЕНД СИЙ ПРОПЪРТИС АДСИЦ</v>
      </c>
      <c r="C5" s="634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13" t="str">
        <f>'справка №1-БАЛАНС'!E5</f>
        <v>01.01.2009-31.03.2009 - МЕЖДИНЕН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872</v>
      </c>
      <c r="B151" s="561"/>
      <c r="C151" s="639" t="s">
        <v>860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864</v>
      </c>
      <c r="D153" s="639"/>
      <c r="E153" s="639"/>
      <c r="F153" s="639"/>
    </row>
    <row r="154" spans="3:5" ht="12.75">
      <c r="C154" s="75"/>
      <c r="D154" s="51" t="s">
        <v>859</v>
      </c>
      <c r="E154" s="75"/>
    </row>
    <row r="156" ht="12.75">
      <c r="D156" s="51" t="s">
        <v>865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HOLDING VARNA A AD</cp:lastModifiedBy>
  <cp:lastPrinted>2008-07-07T11:09:20Z</cp:lastPrinted>
  <dcterms:created xsi:type="dcterms:W3CDTF">2000-06-29T12:02:40Z</dcterms:created>
  <dcterms:modified xsi:type="dcterms:W3CDTF">2004-04-30T12:33:17Z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</Properties>
</file>