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3840" tabRatio="662" activeTab="0"/>
  </bookViews>
  <sheets>
    <sheet name="справка №1 СЧЕТОВОДЕН  БАЛАНС" sheetId="1" r:id="rId1"/>
    <sheet name="справка №2 ОТЧЕТ ЗА ДОХОДИТЕ" sheetId="2" r:id="rId2"/>
    <sheet name="справка №3-ОПП по прекия метод" sheetId="3" r:id="rId3"/>
    <sheet name="справка №4 ОСК" sheetId="4" r:id="rId4"/>
  </sheets>
  <externalReferences>
    <externalReference r:id="rId7"/>
    <externalReference r:id="rId8"/>
  </externalReferences>
  <definedNames>
    <definedName name="_1_0011">'справка №1 СЧЕТОВОДЕН  БАЛАНС'!$C$11</definedName>
    <definedName name="_xlnm._FilterDatabase" localSheetId="2" hidden="1">'справка №3-ОПП по прекия метод'!$A$8:$D$47</definedName>
    <definedName name="_xlnm.Print_Area" localSheetId="0">'справка №1 СЧЕТОВОДЕН  БАЛАНС'!$A$1:$H$100</definedName>
    <definedName name="_xlnm.Print_Area" localSheetId="1">'справка №2 ОТЧЕТ ЗА ДОХОДИТЕ'!$A$1:$H$45</definedName>
    <definedName name="_xlnm.Print_Area" localSheetId="2">'справка №3-ОПП по прекия метод'!$A$1:$E$53</definedName>
    <definedName name="_xlnm.Print_Area" localSheetId="3">'справка №4 ОСК'!#REF!</definedName>
    <definedName name="_xlnm.Print_Titles" localSheetId="0">'справка №1 СЧЕТОВОДЕН  БАЛАНС'!$7:$8</definedName>
  </definedNames>
  <calcPr fullCalcOnLoad="1"/>
</workbook>
</file>

<file path=xl/sharedStrings.xml><?xml version="1.0" encoding="utf-8"?>
<sst xmlns="http://schemas.openxmlformats.org/spreadsheetml/2006/main" count="604" uniqueCount="537">
  <si>
    <t xml:space="preserve"> СЧЕТОВОДЕН  БАЛАНС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</si>
  <si>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</si>
  <si>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</si>
  <si>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</si>
  <si>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</si>
  <si>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</si>
  <si>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</si>
  <si>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</si>
  <si>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</si>
  <si>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</si>
  <si>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</si>
  <si>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</si>
  <si>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</si>
  <si>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</si>
  <si>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</si>
  <si>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</si>
  <si>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</si>
  <si>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</si>
  <si>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</si>
  <si>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</si>
  <si>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</si>
  <si>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</si>
  <si>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</si>
  <si>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</si>
  <si>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</si>
  <si>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</si>
  <si>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</si>
  <si>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</si>
  <si>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</si>
  <si>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</si>
  <si>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</si>
  <si>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</si>
  <si>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</si>
  <si>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</si>
  <si>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</si>
  <si>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</si>
  <si>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</si>
  <si>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</si>
  <si>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</si>
  <si>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</si>
  <si>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</si>
  <si>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</si>
  <si>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</si>
  <si>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</si>
  <si>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</si>
  <si>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</si>
  <si>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</si>
  <si>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</si>
  <si>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</si>
  <si>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</si>
  <si>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</si>
  <si>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</si>
  <si>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</si>
  <si>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</si>
  <si>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</si>
  <si>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</si>
  <si>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</si>
  <si>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</si>
  <si>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</si>
  <si>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</si>
  <si>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</si>
  <si>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</si>
  <si>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</si>
  <si>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</si>
  <si>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</si>
  <si>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</si>
  <si>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</si>
  <si>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</si>
  <si>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</si>
  <si>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</si>
  <si>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</si>
  <si>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</si>
  <si>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</si>
  <si>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</si>
  <si>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</si>
  <si>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</si>
  <si>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</si>
  <si>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</si>
  <si>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</si>
  <si>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</si>
  <si>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</si>
  <si>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</si>
  <si>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</si>
  <si>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</si>
  <si>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</si>
  <si>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</si>
  <si>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</si>
  <si>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</si>
  <si>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</si>
  <si>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</si>
  <si>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</si>
  <si>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</si>
  <si>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</si>
  <si>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</si>
  <si>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</si>
  <si>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</si>
  <si>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</si>
  <si>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</si>
  <si>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</si>
  <si>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</si>
  <si>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</si>
  <si>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</si>
  <si>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</si>
  <si>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</si>
  <si>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</si>
  <si>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</si>
  <si>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</si>
  <si>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</si>
  <si>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</si>
  <si>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</si>
  <si>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</si>
  <si>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</si>
  <si>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</si>
  <si>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</si>
  <si>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</si>
  <si>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</si>
  <si>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</si>
  <si>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</si>
  <si>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</si>
  <si>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</si>
  <si>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</si>
  <si>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</si>
  <si>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</si>
  <si>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</si>
  <si>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</si>
  <si>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</si>
  <si>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</si>
  <si>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</si>
  <si>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</si>
  <si>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</si>
  <si>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</si>
  <si>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</si>
  <si>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</si>
  <si>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</si>
  <si>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</si>
  <si>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</si>
  <si>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</si>
  <si>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</si>
  <si>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</si>
  <si>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</si>
  <si>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</si>
  <si>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</si>
  <si>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</si>
  <si>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</si>
  <si>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</si>
  <si>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</si>
  <si>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</si>
  <si>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</si>
  <si>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</si>
  <si>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</si>
  <si>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</si>
  <si>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</si>
  <si>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</si>
  <si>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</si>
  <si>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</si>
  <si>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</si>
  <si>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</si>
  <si>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</si>
  <si>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</si>
  <si>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</si>
  <si>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</si>
  <si>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</si>
  <si>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</si>
  <si>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</si>
  <si>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</si>
  <si>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</si>
  <si>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</si>
  <si>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</si>
  <si>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</si>
  <si>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</si>
  <si>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</si>
  <si>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</si>
  <si>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</si>
  <si>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</si>
  <si>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</si>
  <si>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</si>
  <si>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</si>
  <si>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</si>
  <si>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</si>
  <si>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</si>
  <si>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</si>
  <si>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</si>
  <si>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</si>
  <si>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</si>
  <si>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</si>
  <si>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</si>
  <si>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</si>
  <si>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</si>
  <si>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</si>
  <si>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</si>
  <si>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</si>
  <si>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</si>
  <si>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</si>
  <si>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</si>
  <si>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</si>
  <si>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</si>
  <si>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</si>
  <si>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</si>
  <si>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</si>
  <si>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</si>
  <si>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</si>
  <si>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</si>
  <si>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</si>
  <si>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</si>
  <si>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</si>
  <si>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</si>
  <si>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</si>
  <si>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</si>
  <si>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</si>
  <si>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</si>
  <si>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</si>
  <si>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</si>
  <si>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</si>
  <si>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</si>
  <si>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</si>
  <si>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</si>
  <si>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</si>
  <si>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</si>
  <si>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</si>
  <si>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</si>
  <si>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</si>
  <si>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</si>
  <si>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</si>
  <si>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</si>
  <si>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</si>
  <si>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</si>
  <si>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</si>
  <si>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</si>
  <si>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</si>
  <si>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</si>
  <si>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</si>
  <si>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</si>
  <si>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</si>
  <si>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</si>
  <si>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</si>
  <si>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</si>
  <si>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</si>
  <si>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</si>
  <si>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</si>
  <si>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</si>
  <si>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</si>
  <si>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</si>
  <si>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</si>
  <si>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</si>
  <si>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</si>
  <si>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</si>
  <si>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</si>
  <si>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</si>
  <si>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</si>
  <si>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</si>
  <si>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</si>
  <si>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</si>
  <si>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</si>
  <si>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</si>
  <si>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</si>
  <si>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</si>
  <si>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</si>
  <si>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</si>
  <si>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</si>
  <si>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</si>
  <si>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</si>
  <si>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</si>
  <si>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</si>
  <si>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</si>
  <si>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</si>
  <si>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</si>
  <si>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</si>
  <si>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</si>
  <si>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</si>
  <si>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</si>
  <si>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</si>
  <si>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</si>
  <si>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</si>
  <si>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</si>
  <si>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</si>
  <si>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</si>
  <si>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</si>
  <si>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</si>
  <si>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</si>
  <si>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</si>
  <si>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</si>
  <si>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</si>
  <si>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</si>
  <si>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</si>
  <si>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</si>
  <si>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</si>
  <si>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</si>
  <si>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</si>
  <si>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</si>
  <si>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</si>
  <si>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</si>
  <si>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</si>
  <si>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</si>
  <si>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</si>
  <si>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</si>
  <si>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</si>
  <si>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</si>
  <si>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</si>
  <si>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</si>
  <si>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</si>
  <si>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</si>
  <si>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</si>
  <si>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</si>
  <si>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</si>
  <si>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</si>
  <si>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</si>
  <si>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</si>
  <si>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</si>
  <si>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</si>
  <si>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</si>
  <si>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</si>
  <si>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</si>
  <si>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</si>
  <si>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</si>
  <si>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</si>
  <si>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</si>
  <si>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</si>
  <si>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</si>
  <si>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</si>
  <si>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</si>
  <si>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</si>
  <si>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</si>
  <si>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</si>
  <si>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</si>
  <si>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</si>
  <si>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</si>
  <si>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</si>
  <si>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</si>
  <si>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</si>
  <si>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</si>
  <si>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</si>
  <si>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</si>
  <si>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</si>
  <si>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</si>
  <si>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</si>
  <si>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</si>
  <si>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</si>
  <si>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</si>
  <si>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</si>
  <si>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предприятия, осчетоводени по метода на собствения капитал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</si>
  <si>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</si>
  <si>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</si>
  <si>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</si>
  <si>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</si>
  <si>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</si>
  <si>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</si>
  <si>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</si>
  <si>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</si>
  <si>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</si>
  <si>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</si>
  <si>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</si>
  <si>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</si>
  <si>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</si>
  <si>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</si>
  <si>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</si>
  <si>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</si>
  <si>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</si>
  <si>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</si>
  <si>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</si>
  <si>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</si>
  <si>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</si>
  <si>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</si>
  <si>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</si>
  <si>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</si>
  <si>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</si>
  <si>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</si>
  <si>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</si>
  <si>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</si>
  <si>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</si>
  <si>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</si>
  <si>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</si>
  <si>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</si>
  <si>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</si>
  <si>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</si>
  <si>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</si>
  <si>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</si>
  <si>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</si>
  <si>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</si>
  <si>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</si>
  <si>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</si>
  <si>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</si>
  <si>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</si>
  <si>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</si>
  <si>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</si>
  <si>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</si>
  <si>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</si>
  <si>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</si>
  <si>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</si>
  <si>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</si>
  <si>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</si>
  <si>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</si>
  <si>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</si>
  <si>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</si>
  <si>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</si>
  <si>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</si>
  <si>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</si>
  <si>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</si>
  <si>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</si>
  <si>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</si>
  <si>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</si>
  <si>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</si>
  <si>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</si>
  <si>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</si>
  <si>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</si>
  <si>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</si>
  <si>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</si>
  <si>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</si>
  <si>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</si>
  <si>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</si>
  <si>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</si>
  <si>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</si>
  <si>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</si>
  <si>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</si>
  <si>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</si>
  <si>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</si>
  <si>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</si>
  <si>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</si>
  <si>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</si>
  <si>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</si>
  <si>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</si>
  <si>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</si>
  <si>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</si>
  <si>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</si>
  <si>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</si>
  <si>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</si>
  <si>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</si>
  <si>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</si>
  <si>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</si>
  <si>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</si>
  <si>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</si>
  <si>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</si>
  <si>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</si>
  <si>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</si>
  <si>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</si>
  <si>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</si>
  <si>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</si>
  <si>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</si>
  <si>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</si>
  <si>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</si>
  <si>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</si>
  <si>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</si>
  <si>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</si>
  <si>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</si>
  <si>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</si>
  <si>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</si>
  <si>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</si>
  <si>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</si>
  <si>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</si>
  <si>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</si>
  <si>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</si>
  <si>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</si>
  <si>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</si>
  <si>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</si>
  <si>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</si>
  <si>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</si>
  <si>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</si>
  <si>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</si>
  <si>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</si>
  <si>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</si>
  <si>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</si>
  <si>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</si>
  <si>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</si>
  <si>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</si>
  <si>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</si>
  <si>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</si>
  <si>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</si>
  <si>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</si>
  <si>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</si>
  <si>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</si>
  <si>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</si>
  <si>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</si>
  <si>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</si>
  <si>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</si>
  <si>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</si>
  <si>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</si>
  <si>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</si>
  <si>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</si>
  <si>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</si>
  <si>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</si>
  <si>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</si>
  <si>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</si>
  <si>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</si>
  <si>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</si>
  <si>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</si>
  <si>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</si>
  <si>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</si>
  <si>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</si>
  <si>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</si>
  <si>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</si>
  <si>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</si>
  <si>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</si>
  <si>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</si>
  <si>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</si>
  <si>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</si>
  <si>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</si>
  <si>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</si>
  <si>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</si>
  <si>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</si>
  <si>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</si>
  <si>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</si>
  <si>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</si>
  <si>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</si>
  <si>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</si>
  <si>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</si>
  <si>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</si>
  <si>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</si>
  <si>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</si>
  <si>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</si>
  <si>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</si>
  <si>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</si>
  <si>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</si>
  <si>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</si>
  <si>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</si>
  <si>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</si>
  <si>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</si>
  <si>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</si>
  <si>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Име на отчитащото се предприятие: "Албена инвест холдинг"АД</t>
  </si>
  <si>
    <t>ЕИК по БУЛСТАТ 124044376</t>
  </si>
  <si>
    <t>РГ-05-0046</t>
  </si>
  <si>
    <t>Име на отчитащото се предприятие: "Албена инвест холдиниг" АД</t>
  </si>
  <si>
    <t>ЕИК по БУЛСТАТ 124 044 376</t>
  </si>
  <si>
    <t>Име на отчитащото се предприятие:АЛБЕНА ИНВЕСТ ХОЛДИНГ АД</t>
  </si>
  <si>
    <t xml:space="preserve">                     И.Данчева</t>
  </si>
  <si>
    <t xml:space="preserve">                      И.Данчева</t>
  </si>
  <si>
    <t>Ръководител:</t>
  </si>
  <si>
    <t xml:space="preserve">Вид на отчета: консолидиран </t>
  </si>
  <si>
    <t>Т.Белоперкинска</t>
  </si>
  <si>
    <t>И.Данчева</t>
  </si>
  <si>
    <t xml:space="preserve">Отчетен период: 31.12.2013 г. </t>
  </si>
  <si>
    <t>Отчетен период: 31.12.2013 г.</t>
  </si>
  <si>
    <t xml:space="preserve">                Дата  на съставяне: 24.02.2014 г.                                                                                                                                </t>
  </si>
  <si>
    <t>Вид на отчета:КОНСОЛИДИРАН</t>
  </si>
  <si>
    <t>Име на отчитащото се предприятие: "АЛБЕНА ИНВЕСТ ХОЛДИНГ"АД</t>
  </si>
  <si>
    <t>Вид на отчета: КОНСОЛИДИРАН</t>
  </si>
  <si>
    <t xml:space="preserve">Дата на съставяне: 24.02.2014 г.                                      </t>
  </si>
  <si>
    <t>Дата на съставяне: 24.02.2014г.</t>
  </si>
  <si>
    <t xml:space="preserve">Дата на съставяне:   24.02.2014 г.                       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</si>
</sst>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#,##0.0"/>
    <numFmt numFmtId="195" formatCode="0.0000"/>
    <numFmt numFmtId="196" formatCode="0.000"/>
    <numFmt numFmtId="197" formatCode="_-* #,##0\ _ë_â_-;\-* #,##0\ _ë_â_-;_-* &quot;-&quot;\ _ë_â_-;_-@_-"/>
    <numFmt numFmtId="198" formatCode="0.00000"/>
    <numFmt numFmtId="199" formatCode="_-* #,##0.0\ _л_в_-;\-* #,##0.0\ _л_в_-;_-* &quot;-&quot;\ _л_в_-;_-@_-"/>
    <numFmt numFmtId="200" formatCode="_-* #,##0.00\ _л_в_-;\-* #,##0.00\ _л_в_-;_-* &quot;-&quot;\ _л_в_-;_-@_-"/>
    <numFmt numFmtId="201" formatCode="_-* #,##0.0\ _л_в_-;\-* #,##0.0\ _л_в_-;_-* &quot;-&quot;??\ _л_в_-;_-@_-"/>
    <numFmt numFmtId="202" formatCode="_-* #,##0\ _л_в_-;\-* #,##0\ _л_в_-;_-* &quot;-&quot;??\ _л_в_-;_-@_-"/>
    <numFmt numFmtId="203" formatCode="#,###,###,###"/>
    <numFmt numFmtId="204" formatCode="0.000000"/>
    <numFmt numFmtId="205" formatCode="0.0000000"/>
    <numFmt numFmtId="206" formatCode="0.00000000"/>
    <numFmt numFmtId="207" formatCode="&quot;Ј&quot;#,##0;\-&quot;Ј&quot;#,##0"/>
    <numFmt numFmtId="208" formatCode="&quot;Ј&quot;#,##0;[Red]\-&quot;Ј&quot;#,##0"/>
    <numFmt numFmtId="209" formatCode="&quot;Ј&quot;#,##0.00;\-&quot;Ј&quot;#,##0.00"/>
    <numFmt numFmtId="210" formatCode="&quot;Ј&quot;#,##0.00;[Red]\-&quot;Ј&quot;#,##0.00"/>
    <numFmt numFmtId="211" formatCode="_-&quot;Ј&quot;* #,##0_-;\-&quot;Ј&quot;* #,##0_-;_-&quot;Ј&quot;* &quot;-&quot;_-;_-@_-"/>
    <numFmt numFmtId="212" formatCode="_-* #,##0_-;\-* #,##0_-;_-* &quot;-&quot;_-;_-@_-"/>
    <numFmt numFmtId="213" formatCode="_-&quot;Ј&quot;* #,##0.00_-;\-&quot;Ј&quot;* #,##0.00_-;_-&quot;Ј&quot;* &quot;-&quot;??_-;_-@_-"/>
    <numFmt numFmtId="214" formatCode="_-* #,##0.00_-;\-* #,##0.00_-;_-* &quot;-&quot;??_-;_-@_-"/>
    <numFmt numFmtId="215" formatCode="#,##0.00\ _л_в"/>
  </numFmts>
  <fonts count="6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msCyr"/>
      <family val="0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7" fillId="0" borderId="0" xfId="58" applyFont="1" applyAlignment="1">
      <alignment vertical="top" wrapText="1"/>
      <protection/>
    </xf>
    <xf numFmtId="0" fontId="7" fillId="0" borderId="0" xfId="58" applyFont="1" applyAlignment="1">
      <alignment vertical="top"/>
      <protection/>
    </xf>
    <xf numFmtId="0" fontId="10" fillId="0" borderId="0" xfId="58" applyFont="1" applyBorder="1" applyAlignment="1" applyProtection="1">
      <alignment horizontal="left" vertical="top"/>
      <protection locked="0"/>
    </xf>
    <xf numFmtId="0" fontId="12" fillId="0" borderId="0" xfId="61" applyFont="1" applyAlignment="1">
      <alignment horizontal="centerContinuous"/>
      <protection/>
    </xf>
    <xf numFmtId="0" fontId="13" fillId="0" borderId="0" xfId="61" applyFont="1">
      <alignment/>
      <protection/>
    </xf>
    <xf numFmtId="0" fontId="12" fillId="0" borderId="0" xfId="61" applyFont="1" applyAlignment="1">
      <alignment horizontal="centerContinuous" wrapText="1"/>
      <protection/>
    </xf>
    <xf numFmtId="0" fontId="14" fillId="0" borderId="0" xfId="61" applyFont="1">
      <alignment/>
      <protection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61" applyFont="1" applyAlignment="1" applyProtection="1">
      <alignment/>
      <protection locked="0"/>
    </xf>
    <xf numFmtId="0" fontId="12" fillId="0" borderId="0" xfId="61" applyFont="1">
      <alignment/>
      <protection/>
    </xf>
    <xf numFmtId="0" fontId="12" fillId="0" borderId="0" xfId="59" applyFont="1" applyAlignment="1">
      <alignment wrapText="1"/>
      <protection/>
    </xf>
    <xf numFmtId="0" fontId="12" fillId="0" borderId="0" xfId="59" applyFont="1" applyAlignment="1">
      <alignment horizontal="right" wrapText="1"/>
      <protection/>
    </xf>
    <xf numFmtId="0" fontId="12" fillId="0" borderId="10" xfId="61" applyFont="1" applyBorder="1" applyAlignment="1">
      <alignment horizontal="center" vertical="center" wrapText="1"/>
      <protection/>
    </xf>
    <xf numFmtId="0" fontId="12" fillId="0" borderId="10" xfId="61" applyFont="1" applyBorder="1" applyAlignment="1">
      <alignment horizontal="centerContinuous" vertical="center" wrapText="1"/>
      <protection/>
    </xf>
    <xf numFmtId="0" fontId="14" fillId="0" borderId="0" xfId="61" applyFont="1" applyAlignment="1">
      <alignment horizontal="center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49" fontId="13" fillId="0" borderId="10" xfId="61" applyNumberFormat="1" applyFont="1" applyFill="1" applyBorder="1" applyAlignment="1">
      <alignment horizontal="center" vertical="center" wrapText="1"/>
      <protection/>
    </xf>
    <xf numFmtId="0" fontId="12" fillId="0" borderId="10" xfId="61" applyFont="1" applyBorder="1" applyAlignment="1">
      <alignment vertical="center" wrapText="1"/>
      <protection/>
    </xf>
    <xf numFmtId="0" fontId="11" fillId="0" borderId="0" xfId="61" applyFont="1">
      <alignment/>
      <protection/>
    </xf>
    <xf numFmtId="0" fontId="13" fillId="0" borderId="10" xfId="61" applyFont="1" applyBorder="1" applyAlignment="1">
      <alignment vertical="center" wrapText="1"/>
      <protection/>
    </xf>
    <xf numFmtId="0" fontId="13" fillId="0" borderId="10" xfId="61" applyFont="1" applyBorder="1" applyAlignment="1">
      <alignment wrapText="1"/>
      <protection/>
    </xf>
    <xf numFmtId="3" fontId="13" fillId="0" borderId="0" xfId="61" applyNumberFormat="1" applyFont="1" applyBorder="1" applyAlignment="1" applyProtection="1">
      <alignment vertical="center"/>
      <protection locked="0"/>
    </xf>
    <xf numFmtId="0" fontId="12" fillId="0" borderId="0" xfId="61" applyFont="1" applyBorder="1" applyAlignment="1" applyProtection="1">
      <alignment wrapText="1"/>
      <protection locked="0"/>
    </xf>
    <xf numFmtId="0" fontId="12" fillId="0" borderId="0" xfId="61" applyFont="1" applyBorder="1" applyProtection="1">
      <alignment/>
      <protection locked="0"/>
    </xf>
    <xf numFmtId="0" fontId="11" fillId="0" borderId="0" xfId="61" applyFont="1" applyAlignment="1">
      <alignment wrapText="1"/>
      <protection/>
    </xf>
    <xf numFmtId="0" fontId="11" fillId="0" borderId="0" xfId="61" applyFont="1" applyBorder="1">
      <alignment/>
      <protection/>
    </xf>
    <xf numFmtId="0" fontId="11" fillId="0" borderId="0" xfId="60" applyFont="1">
      <alignment/>
      <protection/>
    </xf>
    <xf numFmtId="0" fontId="13" fillId="0" borderId="0" xfId="60" applyFont="1" applyBorder="1" applyAlignment="1" applyProtection="1">
      <alignment horizontal="centerContinuous"/>
      <protection locked="0"/>
    </xf>
    <xf numFmtId="0" fontId="13" fillId="0" borderId="0" xfId="60" applyFont="1" applyBorder="1" applyAlignment="1" applyProtection="1">
      <alignment/>
      <protection locked="0"/>
    </xf>
    <xf numFmtId="0" fontId="13" fillId="0" borderId="0" xfId="60" applyFont="1" applyBorder="1" applyAlignment="1" applyProtection="1">
      <alignment wrapText="1"/>
      <protection locked="0"/>
    </xf>
    <xf numFmtId="0" fontId="13" fillId="0" borderId="0" xfId="58" applyFont="1" applyBorder="1" applyAlignment="1" applyProtection="1">
      <alignment vertical="top" wrapText="1"/>
      <protection locked="0"/>
    </xf>
    <xf numFmtId="0" fontId="11" fillId="0" borderId="0" xfId="60" applyFont="1" applyBorder="1" applyAlignment="1">
      <alignment wrapText="1"/>
      <protection/>
    </xf>
    <xf numFmtId="0" fontId="11" fillId="0" borderId="0" xfId="60" applyFont="1" applyBorder="1">
      <alignment/>
      <protection/>
    </xf>
    <xf numFmtId="0" fontId="20" fillId="0" borderId="0" xfId="60" applyFont="1" applyBorder="1" applyAlignment="1">
      <alignment vertical="center" wrapText="1"/>
      <protection/>
    </xf>
    <xf numFmtId="0" fontId="11" fillId="0" borderId="0" xfId="60" applyFont="1" applyAlignment="1">
      <alignment wrapText="1"/>
      <protection/>
    </xf>
    <xf numFmtId="49" fontId="12" fillId="0" borderId="11" xfId="61" applyNumberFormat="1" applyFont="1" applyBorder="1" applyAlignment="1">
      <alignment horizontal="center" vertical="center" wrapText="1"/>
      <protection/>
    </xf>
    <xf numFmtId="49" fontId="12" fillId="0" borderId="10" xfId="61" applyNumberFormat="1" applyFont="1" applyBorder="1" applyAlignment="1">
      <alignment horizontal="center" vertical="center" wrapText="1"/>
      <protection/>
    </xf>
    <xf numFmtId="49" fontId="12" fillId="0" borderId="0" xfId="61" applyNumberFormat="1" applyFont="1" applyAlignment="1">
      <alignment horizontal="center" wrapText="1"/>
      <protection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49" fontId="13" fillId="0" borderId="10" xfId="61" applyNumberFormat="1" applyFont="1" applyBorder="1" applyAlignment="1">
      <alignment horizontal="center" wrapText="1"/>
      <protection/>
    </xf>
    <xf numFmtId="49" fontId="12" fillId="0" borderId="0" xfId="61" applyNumberFormat="1" applyFont="1" applyBorder="1" applyAlignment="1" applyProtection="1">
      <alignment horizontal="center" wrapText="1"/>
      <protection locked="0"/>
    </xf>
    <xf numFmtId="49" fontId="11" fillId="0" borderId="0" xfId="61" applyNumberFormat="1" applyFont="1" applyAlignment="1">
      <alignment horizontal="center" wrapText="1"/>
      <protection/>
    </xf>
    <xf numFmtId="49" fontId="13" fillId="32" borderId="10" xfId="61" applyNumberFormat="1" applyFont="1" applyFill="1" applyBorder="1" applyAlignment="1">
      <alignment horizontal="center" vertical="center" wrapText="1"/>
      <protection/>
    </xf>
    <xf numFmtId="49" fontId="12" fillId="0" borderId="12" xfId="61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4" borderId="10" xfId="60" applyNumberFormat="1" applyFont="1" applyFill="1" applyBorder="1" applyAlignment="1" applyProtection="1">
      <alignment vertical="center"/>
      <protection locked="0"/>
    </xf>
    <xf numFmtId="1" fontId="13" fillId="33" borderId="10" xfId="60" applyNumberFormat="1" applyFont="1" applyFill="1" applyBorder="1" applyAlignment="1" applyProtection="1">
      <alignment vertical="center"/>
      <protection locked="0"/>
    </xf>
    <xf numFmtId="1" fontId="13" fillId="34" borderId="10" xfId="60" applyNumberFormat="1" applyFont="1" applyFill="1" applyBorder="1" applyAlignment="1" applyProtection="1">
      <alignment vertical="center"/>
      <protection locked="0"/>
    </xf>
    <xf numFmtId="3" fontId="13" fillId="0" borderId="10" xfId="60" applyNumberFormat="1" applyFont="1" applyBorder="1" applyAlignment="1" applyProtection="1">
      <alignment vertical="center"/>
      <protection/>
    </xf>
    <xf numFmtId="3" fontId="13" fillId="0" borderId="10" xfId="60" applyNumberFormat="1" applyFont="1" applyFill="1" applyBorder="1" applyAlignment="1" applyProtection="1">
      <alignment vertical="center"/>
      <protection/>
    </xf>
    <xf numFmtId="1" fontId="12" fillId="4" borderId="10" xfId="60" applyNumberFormat="1" applyFont="1" applyFill="1" applyBorder="1" applyAlignment="1" applyProtection="1">
      <alignment vertical="center"/>
      <protection locked="0"/>
    </xf>
    <xf numFmtId="3" fontId="12" fillId="0" borderId="13" xfId="60" applyNumberFormat="1" applyFont="1" applyBorder="1" applyAlignment="1" applyProtection="1">
      <alignment vertical="center"/>
      <protection/>
    </xf>
    <xf numFmtId="3" fontId="12" fillId="0" borderId="10" xfId="60" applyNumberFormat="1" applyFont="1" applyBorder="1" applyAlignment="1" applyProtection="1">
      <alignment vertical="center"/>
      <protection/>
    </xf>
    <xf numFmtId="3" fontId="13" fillId="0" borderId="10" xfId="60" applyNumberFormat="1" applyFont="1" applyBorder="1" applyProtection="1">
      <alignment/>
      <protection/>
    </xf>
    <xf numFmtId="1" fontId="11" fillId="4" borderId="10" xfId="60" applyNumberFormat="1" applyFont="1" applyFill="1" applyBorder="1" applyProtection="1">
      <alignment/>
      <protection locked="0"/>
    </xf>
    <xf numFmtId="0" fontId="11" fillId="0" borderId="10" xfId="60" applyFont="1" applyBorder="1" applyProtection="1">
      <alignment/>
      <protection/>
    </xf>
    <xf numFmtId="1" fontId="11" fillId="34" borderId="10" xfId="60" applyNumberFormat="1" applyFont="1" applyFill="1" applyBorder="1" applyProtection="1">
      <alignment/>
      <protection locked="0"/>
    </xf>
    <xf numFmtId="3" fontId="11" fillId="0" borderId="10" xfId="60" applyNumberFormat="1" applyFont="1" applyBorder="1" applyProtection="1">
      <alignment/>
      <protection/>
    </xf>
    <xf numFmtId="3" fontId="11" fillId="0" borderId="10" xfId="60" applyNumberFormat="1" applyFont="1" applyFill="1" applyBorder="1" applyProtection="1">
      <alignment/>
      <protection/>
    </xf>
    <xf numFmtId="1" fontId="13" fillId="33" borderId="10" xfId="59" applyNumberFormat="1" applyFont="1" applyFill="1" applyBorder="1" applyAlignment="1" applyProtection="1">
      <alignment wrapText="1"/>
      <protection locked="0"/>
    </xf>
    <xf numFmtId="3" fontId="13" fillId="0" borderId="10" xfId="59" applyNumberFormat="1" applyFont="1" applyFill="1" applyBorder="1" applyAlignment="1" applyProtection="1">
      <alignment wrapText="1"/>
      <protection/>
    </xf>
    <xf numFmtId="1" fontId="13" fillId="34" borderId="10" xfId="59" applyNumberFormat="1" applyFont="1" applyFill="1" applyBorder="1" applyAlignment="1" applyProtection="1">
      <alignment wrapText="1"/>
      <protection locked="0"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1" fontId="12" fillId="4" borderId="13" xfId="60" applyNumberFormat="1" applyFont="1" applyFill="1" applyBorder="1" applyAlignment="1" applyProtection="1">
      <alignment vertical="center"/>
      <protection locked="0"/>
    </xf>
    <xf numFmtId="0" fontId="12" fillId="0" borderId="10" xfId="60" applyFont="1" applyBorder="1" applyAlignment="1" applyProtection="1">
      <alignment vertical="center" wrapText="1"/>
      <protection/>
    </xf>
    <xf numFmtId="49" fontId="14" fillId="0" borderId="10" xfId="60" applyNumberFormat="1" applyFont="1" applyBorder="1" applyAlignment="1" applyProtection="1">
      <alignment horizontal="centerContinuous" wrapText="1"/>
      <protection/>
    </xf>
    <xf numFmtId="0" fontId="11" fillId="0" borderId="0" xfId="60" applyFont="1" applyProtection="1">
      <alignment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1" fontId="11" fillId="0" borderId="0" xfId="60" applyNumberFormat="1" applyFont="1" applyBorder="1">
      <alignment/>
      <protection/>
    </xf>
    <xf numFmtId="1" fontId="11" fillId="0" borderId="0" xfId="60" applyNumberFormat="1" applyFont="1">
      <alignment/>
      <protection/>
    </xf>
    <xf numFmtId="0" fontId="13" fillId="0" borderId="0" xfId="59" applyFont="1" applyBorder="1" applyAlignment="1" applyProtection="1">
      <alignment wrapText="1"/>
      <protection/>
    </xf>
    <xf numFmtId="0" fontId="13" fillId="0" borderId="0" xfId="59" applyFont="1" applyAlignment="1" applyProtection="1">
      <alignment wrapText="1"/>
      <protection/>
    </xf>
    <xf numFmtId="1" fontId="13" fillId="4" borderId="10" xfId="59" applyNumberFormat="1" applyFont="1" applyFill="1" applyBorder="1" applyAlignment="1" applyProtection="1">
      <alignment wrapText="1"/>
      <protection locked="0"/>
    </xf>
    <xf numFmtId="1" fontId="13" fillId="0" borderId="0" xfId="59" applyNumberFormat="1" applyFont="1" applyAlignment="1" applyProtection="1">
      <alignment wrapText="1"/>
      <protection/>
    </xf>
    <xf numFmtId="0" fontId="12" fillId="0" borderId="0" xfId="61" applyFont="1" applyBorder="1" applyAlignment="1" applyProtection="1">
      <alignment horizontal="left" vertical="center" wrapText="1"/>
      <protection/>
    </xf>
    <xf numFmtId="0" fontId="12" fillId="0" borderId="0" xfId="61" applyFont="1" applyBorder="1" applyAlignment="1">
      <alignment horizontal="left" vertical="top" wrapText="1"/>
      <protection/>
    </xf>
    <xf numFmtId="0" fontId="10" fillId="0" borderId="0" xfId="58" applyFont="1" applyAlignment="1">
      <alignment horizontal="left" vertical="top" wrapText="1"/>
      <protection/>
    </xf>
    <xf numFmtId="0" fontId="10" fillId="0" borderId="0" xfId="58" applyFont="1" applyAlignment="1">
      <alignment vertical="top" wrapText="1"/>
      <protection/>
    </xf>
    <xf numFmtId="0" fontId="10" fillId="0" borderId="0" xfId="58" applyFont="1" applyAlignment="1">
      <alignment vertical="top"/>
      <protection/>
    </xf>
    <xf numFmtId="0" fontId="5" fillId="0" borderId="0" xfId="58" applyFont="1" applyAlignment="1">
      <alignment vertical="top"/>
      <protection/>
    </xf>
    <xf numFmtId="0" fontId="8" fillId="0" borderId="0" xfId="58" applyFont="1" applyBorder="1" applyAlignment="1" applyProtection="1">
      <alignment vertical="top" wrapText="1"/>
      <protection locked="0"/>
    </xf>
    <xf numFmtId="1" fontId="10" fillId="4" borderId="12" xfId="58" applyNumberFormat="1" applyFont="1" applyFill="1" applyBorder="1" applyAlignment="1" applyProtection="1">
      <alignment vertical="top" wrapText="1"/>
      <protection locked="0"/>
    </xf>
    <xf numFmtId="1" fontId="10" fillId="4" borderId="14" xfId="58" applyNumberFormat="1" applyFont="1" applyFill="1" applyBorder="1" applyAlignment="1" applyProtection="1">
      <alignment vertical="top" wrapText="1"/>
      <protection locked="0"/>
    </xf>
    <xf numFmtId="1" fontId="10" fillId="34" borderId="14" xfId="58" applyNumberFormat="1" applyFont="1" applyFill="1" applyBorder="1" applyAlignment="1" applyProtection="1">
      <alignment vertical="top" wrapText="1"/>
      <protection locked="0"/>
    </xf>
    <xf numFmtId="1" fontId="10" fillId="0" borderId="14" xfId="58" applyNumberFormat="1" applyFont="1" applyBorder="1" applyAlignment="1" applyProtection="1">
      <alignment vertical="top" wrapText="1"/>
      <protection/>
    </xf>
    <xf numFmtId="1" fontId="10" fillId="0" borderId="12" xfId="58" applyNumberFormat="1" applyFont="1" applyBorder="1" applyAlignment="1" applyProtection="1">
      <alignment vertical="top" wrapText="1"/>
      <protection/>
    </xf>
    <xf numFmtId="1" fontId="10" fillId="0" borderId="14" xfId="58" applyNumberFormat="1" applyFont="1" applyFill="1" applyBorder="1" applyAlignment="1" applyProtection="1">
      <alignment vertical="top" wrapText="1"/>
      <protection/>
    </xf>
    <xf numFmtId="1" fontId="5" fillId="0" borderId="0" xfId="58" applyNumberFormat="1" applyFont="1" applyAlignment="1">
      <alignment vertical="top"/>
      <protection/>
    </xf>
    <xf numFmtId="1" fontId="10" fillId="33" borderId="14" xfId="58" applyNumberFormat="1" applyFont="1" applyFill="1" applyBorder="1" applyAlignment="1" applyProtection="1">
      <alignment vertical="top" wrapText="1"/>
      <protection locked="0"/>
    </xf>
    <xf numFmtId="1" fontId="10" fillId="0" borderId="15" xfId="58" applyNumberFormat="1" applyFont="1" applyBorder="1" applyAlignment="1" applyProtection="1">
      <alignment vertical="top" wrapText="1"/>
      <protection/>
    </xf>
    <xf numFmtId="1" fontId="10" fillId="34" borderId="16" xfId="58" applyNumberFormat="1" applyFont="1" applyFill="1" applyBorder="1" applyAlignment="1" applyProtection="1">
      <alignment vertical="top" wrapText="1"/>
      <protection locked="0"/>
    </xf>
    <xf numFmtId="1" fontId="10" fillId="0" borderId="17" xfId="58" applyNumberFormat="1" applyFont="1" applyBorder="1" applyAlignment="1" applyProtection="1">
      <alignment vertical="top" wrapText="1"/>
      <protection/>
    </xf>
    <xf numFmtId="1" fontId="8" fillId="0" borderId="14" xfId="58" applyNumberFormat="1" applyFont="1" applyBorder="1" applyAlignment="1" applyProtection="1">
      <alignment vertical="top" wrapText="1"/>
      <protection/>
    </xf>
    <xf numFmtId="1" fontId="22" fillId="35" borderId="10" xfId="0" applyNumberFormat="1" applyFont="1" applyFill="1" applyBorder="1" applyAlignment="1" applyProtection="1">
      <alignment vertical="top"/>
      <protection/>
    </xf>
    <xf numFmtId="1" fontId="8" fillId="0" borderId="18" xfId="58" applyNumberFormat="1" applyFont="1" applyBorder="1" applyAlignment="1" applyProtection="1">
      <alignment vertical="top" wrapText="1"/>
      <protection/>
    </xf>
    <xf numFmtId="0" fontId="8" fillId="0" borderId="0" xfId="58" applyFont="1" applyBorder="1" applyAlignment="1">
      <alignment vertical="top" wrapText="1"/>
      <protection/>
    </xf>
    <xf numFmtId="49" fontId="8" fillId="0" borderId="0" xfId="58" applyNumberFormat="1" applyFont="1" applyBorder="1" applyAlignment="1">
      <alignment vertical="top" wrapText="1"/>
      <protection/>
    </xf>
    <xf numFmtId="1" fontId="10" fillId="0" borderId="0" xfId="58" applyNumberFormat="1" applyFont="1" applyBorder="1" applyAlignment="1">
      <alignment vertical="top" wrapText="1"/>
      <protection/>
    </xf>
    <xf numFmtId="0" fontId="5" fillId="0" borderId="0" xfId="58" applyFont="1" applyAlignment="1" applyProtection="1">
      <alignment vertical="top" wrapText="1"/>
      <protection locked="0"/>
    </xf>
    <xf numFmtId="0" fontId="10" fillId="0" borderId="0" xfId="58" applyFont="1" applyAlignment="1" applyProtection="1">
      <alignment horizontal="left" vertical="top" wrapText="1"/>
      <protection locked="0"/>
    </xf>
    <xf numFmtId="0" fontId="10" fillId="0" borderId="0" xfId="58" applyFont="1" applyAlignment="1" applyProtection="1">
      <alignment vertical="top" wrapText="1"/>
      <protection locked="0"/>
    </xf>
    <xf numFmtId="0" fontId="10" fillId="0" borderId="0" xfId="58" applyFont="1" applyAlignment="1" applyProtection="1">
      <alignment vertical="top"/>
      <protection locked="0"/>
    </xf>
    <xf numFmtId="0" fontId="5" fillId="0" borderId="0" xfId="58" applyFont="1" applyBorder="1" applyAlignment="1" applyProtection="1">
      <alignment vertical="top" wrapText="1"/>
      <protection locked="0"/>
    </xf>
    <xf numFmtId="0" fontId="5" fillId="0" borderId="0" xfId="58" applyFont="1" applyAlignment="1" applyProtection="1">
      <alignment horizontal="left" vertical="top" wrapText="1"/>
      <protection locked="0"/>
    </xf>
    <xf numFmtId="0" fontId="5" fillId="0" borderId="0" xfId="58" applyFont="1" applyAlignment="1" applyProtection="1">
      <alignment vertical="top"/>
      <protection locked="0"/>
    </xf>
    <xf numFmtId="1" fontId="5" fillId="0" borderId="0" xfId="58" applyNumberFormat="1" applyFont="1" applyAlignment="1" applyProtection="1">
      <alignment vertical="top" wrapText="1"/>
      <protection locked="0"/>
    </xf>
    <xf numFmtId="0" fontId="12" fillId="0" borderId="19" xfId="61" applyFont="1" applyBorder="1" applyAlignment="1">
      <alignment horizontal="centerContinuous" vertical="center" wrapText="1"/>
      <protection/>
    </xf>
    <xf numFmtId="0" fontId="12" fillId="0" borderId="20" xfId="61" applyFont="1" applyBorder="1" applyAlignment="1">
      <alignment horizontal="centerContinuous" vertical="center" wrapText="1"/>
      <protection/>
    </xf>
    <xf numFmtId="0" fontId="12" fillId="0" borderId="11" xfId="61" applyFont="1" applyBorder="1" applyAlignment="1">
      <alignment horizontal="centerContinuous" vertical="center" wrapText="1"/>
      <protection/>
    </xf>
    <xf numFmtId="0" fontId="12" fillId="32" borderId="19" xfId="61" applyFont="1" applyFill="1" applyBorder="1" applyAlignment="1">
      <alignment horizontal="centerContinuous" vertical="center" wrapText="1"/>
      <protection/>
    </xf>
    <xf numFmtId="0" fontId="12" fillId="32" borderId="11" xfId="61" applyFont="1" applyFill="1" applyBorder="1" applyAlignment="1">
      <alignment horizontal="centerContinuous" vertical="center" wrapText="1"/>
      <protection/>
    </xf>
    <xf numFmtId="0" fontId="12" fillId="0" borderId="19" xfId="61" applyFont="1" applyBorder="1" applyAlignment="1">
      <alignment horizontal="left" vertical="center" wrapText="1"/>
      <protection/>
    </xf>
    <xf numFmtId="0" fontId="12" fillId="0" borderId="12" xfId="61" applyFont="1" applyBorder="1" applyAlignment="1">
      <alignment horizontal="centerContinuous" vertical="center" wrapText="1"/>
      <protection/>
    </xf>
    <xf numFmtId="0" fontId="12" fillId="0" borderId="13" xfId="61" applyFont="1" applyBorder="1" applyAlignment="1">
      <alignment horizontal="centerContinuous" vertical="center" wrapText="1"/>
      <protection/>
    </xf>
    <xf numFmtId="0" fontId="12" fillId="0" borderId="15" xfId="61" applyFont="1" applyBorder="1" applyAlignment="1">
      <alignment horizontal="left" vertical="center" wrapText="1"/>
      <protection/>
    </xf>
    <xf numFmtId="0" fontId="0" fillId="0" borderId="21" xfId="0" applyBorder="1" applyAlignment="1">
      <alignment vertical="center" wrapText="1"/>
    </xf>
    <xf numFmtId="0" fontId="12" fillId="0" borderId="11" xfId="61" applyFont="1" applyBorder="1" applyAlignment="1">
      <alignment horizontal="center" vertical="center" wrapText="1"/>
      <protection/>
    </xf>
    <xf numFmtId="0" fontId="12" fillId="0" borderId="11" xfId="61" applyFont="1" applyFill="1" applyBorder="1" applyAlignment="1">
      <alignment horizontal="center" vertical="center" wrapText="1"/>
      <protection/>
    </xf>
    <xf numFmtId="0" fontId="12" fillId="0" borderId="21" xfId="61" applyFont="1" applyBorder="1" applyAlignment="1">
      <alignment horizontal="centerContinuous" vertical="center" wrapText="1"/>
      <protection/>
    </xf>
    <xf numFmtId="0" fontId="12" fillId="32" borderId="20" xfId="61" applyFont="1" applyFill="1" applyBorder="1" applyAlignment="1">
      <alignment horizontal="center" vertical="center" wrapText="1"/>
      <protection/>
    </xf>
    <xf numFmtId="0" fontId="12" fillId="0" borderId="15" xfId="61" applyFont="1" applyBorder="1" applyAlignment="1">
      <alignment horizontal="centerContinuous" vertical="center" wrapText="1"/>
      <protection/>
    </xf>
    <xf numFmtId="0" fontId="12" fillId="0" borderId="16" xfId="61" applyFont="1" applyBorder="1" applyAlignment="1">
      <alignment horizontal="center" vertical="center" wrapText="1"/>
      <protection/>
    </xf>
    <xf numFmtId="0" fontId="12" fillId="0" borderId="22" xfId="61" applyFont="1" applyBorder="1" applyAlignment="1">
      <alignment horizontal="centerContinuous" vertical="center" wrapText="1"/>
      <protection/>
    </xf>
    <xf numFmtId="0" fontId="12" fillId="0" borderId="23" xfId="61" applyFont="1" applyBorder="1" applyAlignment="1">
      <alignment horizontal="centerContinuous" vertical="center" wrapText="1"/>
      <protection/>
    </xf>
    <xf numFmtId="49" fontId="12" fillId="0" borderId="15" xfId="61" applyNumberFormat="1" applyFont="1" applyBorder="1" applyAlignment="1">
      <alignment horizontal="centerContinuous" vertical="center" wrapText="1"/>
      <protection/>
    </xf>
    <xf numFmtId="49" fontId="12" fillId="0" borderId="16" xfId="61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0" xfId="58" applyFont="1" applyBorder="1" applyAlignment="1" applyProtection="1">
      <alignment horizontal="centerContinuous" vertical="top" wrapText="1"/>
      <protection locked="0"/>
    </xf>
    <xf numFmtId="0" fontId="8" fillId="0" borderId="0" xfId="58" applyFont="1" applyAlignment="1" applyProtection="1">
      <alignment horizontal="center" vertical="top" wrapText="1"/>
      <protection locked="0"/>
    </xf>
    <xf numFmtId="0" fontId="8" fillId="0" borderId="0" xfId="58" applyFont="1" applyBorder="1" applyAlignment="1" applyProtection="1">
      <alignment horizontal="centerContinuous" vertical="top"/>
      <protection locked="0"/>
    </xf>
    <xf numFmtId="0" fontId="10" fillId="0" borderId="0" xfId="58" applyFont="1" applyAlignment="1" applyProtection="1">
      <alignment horizontal="left" vertical="top"/>
      <protection locked="0"/>
    </xf>
    <xf numFmtId="0" fontId="8" fillId="0" borderId="0" xfId="58" applyFont="1" applyBorder="1" applyAlignment="1" applyProtection="1">
      <alignment horizontal="center" vertical="top"/>
      <protection locked="0"/>
    </xf>
    <xf numFmtId="0" fontId="8" fillId="0" borderId="0" xfId="59" applyFont="1" applyAlignment="1" applyProtection="1">
      <alignment wrapText="1"/>
      <protection locked="0"/>
    </xf>
    <xf numFmtId="0" fontId="8" fillId="0" borderId="24" xfId="58" applyFont="1" applyBorder="1" applyAlignment="1" applyProtection="1">
      <alignment horizontal="center" vertical="center"/>
      <protection/>
    </xf>
    <xf numFmtId="0" fontId="8" fillId="0" borderId="25" xfId="58" applyFont="1" applyBorder="1" applyAlignment="1" applyProtection="1">
      <alignment horizontal="center" vertical="top" wrapText="1"/>
      <protection/>
    </xf>
    <xf numFmtId="14" fontId="8" fillId="0" borderId="25" xfId="58" applyNumberFormat="1" applyFont="1" applyBorder="1" applyAlignment="1" applyProtection="1">
      <alignment horizontal="center" vertical="top" wrapText="1"/>
      <protection/>
    </xf>
    <xf numFmtId="49" fontId="8" fillId="0" borderId="25" xfId="58" applyNumberFormat="1" applyFont="1" applyBorder="1" applyAlignment="1" applyProtection="1">
      <alignment horizontal="center" vertical="center" wrapText="1"/>
      <protection/>
    </xf>
    <xf numFmtId="14" fontId="8" fillId="0" borderId="26" xfId="58" applyNumberFormat="1" applyFont="1" applyBorder="1" applyAlignment="1" applyProtection="1">
      <alignment horizontal="center" vertical="top" wrapText="1"/>
      <protection/>
    </xf>
    <xf numFmtId="0" fontId="8" fillId="0" borderId="27" xfId="58" applyFont="1" applyBorder="1" applyAlignment="1" applyProtection="1">
      <alignment horizontal="center" vertical="center" wrapText="1"/>
      <protection/>
    </xf>
    <xf numFmtId="0" fontId="8" fillId="0" borderId="10" xfId="58" applyFont="1" applyBorder="1" applyAlignment="1" applyProtection="1">
      <alignment horizontal="center" vertical="top" wrapText="1"/>
      <protection/>
    </xf>
    <xf numFmtId="49" fontId="8" fillId="0" borderId="10" xfId="58" applyNumberFormat="1" applyFont="1" applyBorder="1" applyAlignment="1" applyProtection="1">
      <alignment horizontal="center" vertical="center" wrapText="1"/>
      <protection/>
    </xf>
    <xf numFmtId="0" fontId="8" fillId="0" borderId="14" xfId="58" applyFont="1" applyBorder="1" applyAlignment="1" applyProtection="1">
      <alignment horizontal="center" vertical="top" wrapText="1"/>
      <protection/>
    </xf>
    <xf numFmtId="49" fontId="8" fillId="0" borderId="10" xfId="58" applyNumberFormat="1" applyFont="1" applyBorder="1" applyAlignment="1" applyProtection="1">
      <alignment horizontal="right" vertical="top" wrapText="1"/>
      <protection/>
    </xf>
    <xf numFmtId="0" fontId="10" fillId="0" borderId="10" xfId="58" applyFont="1" applyBorder="1" applyAlignment="1" applyProtection="1">
      <alignment vertical="top" wrapText="1"/>
      <protection/>
    </xf>
    <xf numFmtId="0" fontId="10" fillId="0" borderId="12" xfId="58" applyFont="1" applyBorder="1" applyAlignment="1" applyProtection="1">
      <alignment vertical="top" wrapText="1"/>
      <protection/>
    </xf>
    <xf numFmtId="0" fontId="22" fillId="35" borderId="27" xfId="58" applyFont="1" applyFill="1" applyBorder="1" applyAlignment="1" applyProtection="1">
      <alignment vertical="top" wrapText="1"/>
      <protection/>
    </xf>
    <xf numFmtId="0" fontId="10" fillId="0" borderId="10" xfId="58" applyFont="1" applyBorder="1" applyAlignment="1" applyProtection="1">
      <alignment horizontal="right" vertical="top" wrapText="1"/>
      <protection/>
    </xf>
    <xf numFmtId="0" fontId="22" fillId="35" borderId="10" xfId="58" applyFont="1" applyFill="1" applyBorder="1" applyAlignment="1" applyProtection="1">
      <alignment vertical="top" wrapText="1"/>
      <protection/>
    </xf>
    <xf numFmtId="49" fontId="5" fillId="0" borderId="10" xfId="58" applyNumberFormat="1" applyFont="1" applyBorder="1" applyAlignment="1" applyProtection="1">
      <alignment horizontal="right" vertical="top" wrapText="1"/>
      <protection/>
    </xf>
    <xf numFmtId="1" fontId="5" fillId="0" borderId="10" xfId="58" applyNumberFormat="1" applyFont="1" applyBorder="1" applyAlignment="1" applyProtection="1">
      <alignment horizontal="right" vertical="top" wrapText="1"/>
      <protection/>
    </xf>
    <xf numFmtId="0" fontId="22" fillId="35" borderId="10" xfId="58" applyFont="1" applyFill="1" applyBorder="1" applyAlignment="1" applyProtection="1">
      <alignment vertical="top"/>
      <protection/>
    </xf>
    <xf numFmtId="49" fontId="5" fillId="0" borderId="10" xfId="58" applyNumberFormat="1" applyFont="1" applyFill="1" applyBorder="1" applyAlignment="1" applyProtection="1">
      <alignment horizontal="right" vertical="top" wrapText="1"/>
      <protection/>
    </xf>
    <xf numFmtId="1" fontId="6" fillId="0" borderId="10" xfId="58" applyNumberFormat="1" applyFont="1" applyBorder="1" applyAlignment="1" applyProtection="1">
      <alignment horizontal="right" vertical="top" wrapText="1"/>
      <protection/>
    </xf>
    <xf numFmtId="1" fontId="9" fillId="0" borderId="12" xfId="58" applyNumberFormat="1" applyFont="1" applyBorder="1" applyAlignment="1" applyProtection="1">
      <alignment horizontal="right" vertical="top" wrapText="1"/>
      <protection/>
    </xf>
    <xf numFmtId="1" fontId="5" fillId="0" borderId="28" xfId="0" applyNumberFormat="1" applyFont="1" applyBorder="1" applyAlignment="1" applyProtection="1">
      <alignment vertical="top" wrapText="1"/>
      <protection/>
    </xf>
    <xf numFmtId="1" fontId="5" fillId="0" borderId="29" xfId="0" applyNumberFormat="1" applyFont="1" applyBorder="1" applyAlignment="1" applyProtection="1">
      <alignment vertical="top" wrapText="1"/>
      <protection/>
    </xf>
    <xf numFmtId="49" fontId="6" fillId="0" borderId="10" xfId="58" applyNumberFormat="1" applyFont="1" applyBorder="1" applyAlignment="1" applyProtection="1">
      <alignment horizontal="right" vertical="top" wrapText="1"/>
      <protection/>
    </xf>
    <xf numFmtId="49" fontId="6" fillId="0" borderId="10" xfId="58" applyNumberFormat="1" applyFont="1" applyFill="1" applyBorder="1" applyAlignment="1" applyProtection="1">
      <alignment horizontal="right" vertical="top" wrapText="1"/>
      <protection/>
    </xf>
    <xf numFmtId="1" fontId="22" fillId="35" borderId="10" xfId="58" applyNumberFormat="1" applyFont="1" applyFill="1" applyBorder="1" applyAlignment="1" applyProtection="1">
      <alignment vertical="top" wrapText="1"/>
      <protection/>
    </xf>
    <xf numFmtId="1" fontId="10" fillId="0" borderId="10" xfId="58" applyNumberFormat="1" applyFont="1" applyBorder="1" applyAlignment="1" applyProtection="1">
      <alignment vertical="top" wrapText="1"/>
      <protection/>
    </xf>
    <xf numFmtId="1" fontId="22" fillId="35" borderId="10" xfId="58" applyNumberFormat="1" applyFont="1" applyFill="1" applyBorder="1" applyAlignment="1" applyProtection="1">
      <alignment vertical="top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2" fillId="35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58" applyNumberFormat="1" applyFont="1" applyBorder="1" applyAlignment="1" applyProtection="1">
      <alignment horizontal="right" vertical="top" wrapText="1"/>
      <protection/>
    </xf>
    <xf numFmtId="1" fontId="8" fillId="0" borderId="15" xfId="58" applyNumberFormat="1" applyFont="1" applyBorder="1" applyAlignment="1" applyProtection="1">
      <alignment horizontal="right" vertical="top" wrapText="1"/>
      <protection/>
    </xf>
    <xf numFmtId="0" fontId="22" fillId="35" borderId="10" xfId="0" applyFont="1" applyFill="1" applyBorder="1" applyAlignment="1" applyProtection="1">
      <alignment vertical="top"/>
      <protection/>
    </xf>
    <xf numFmtId="49" fontId="5" fillId="0" borderId="12" xfId="58" applyNumberFormat="1" applyFont="1" applyBorder="1" applyAlignment="1" applyProtection="1">
      <alignment horizontal="right" vertical="top" wrapText="1"/>
      <protection/>
    </xf>
    <xf numFmtId="49" fontId="22" fillId="35" borderId="10" xfId="58" applyNumberFormat="1" applyFont="1" applyFill="1" applyBorder="1" applyAlignment="1" applyProtection="1">
      <alignment vertical="top"/>
      <protection/>
    </xf>
    <xf numFmtId="49" fontId="4" fillId="0" borderId="10" xfId="58" applyNumberFormat="1" applyFont="1" applyFill="1" applyBorder="1" applyAlignment="1" applyProtection="1">
      <alignment horizontal="right" vertical="top" wrapText="1"/>
      <protection/>
    </xf>
    <xf numFmtId="1" fontId="8" fillId="0" borderId="10" xfId="58" applyNumberFormat="1" applyFont="1" applyBorder="1" applyAlignment="1" applyProtection="1">
      <alignment horizontal="right" vertical="top" wrapText="1"/>
      <protection/>
    </xf>
    <xf numFmtId="1" fontId="10" fillId="0" borderId="10" xfId="58" applyNumberFormat="1" applyFont="1" applyBorder="1" applyAlignment="1" applyProtection="1">
      <alignment horizontal="right" vertical="top" wrapText="1"/>
      <protection/>
    </xf>
    <xf numFmtId="1" fontId="6" fillId="0" borderId="19" xfId="58" applyNumberFormat="1" applyFont="1" applyBorder="1" applyAlignment="1" applyProtection="1">
      <alignment horizontal="right" vertical="top" wrapText="1"/>
      <protection/>
    </xf>
    <xf numFmtId="1" fontId="5" fillId="0" borderId="15" xfId="58" applyNumberFormat="1" applyFont="1" applyBorder="1" applyAlignment="1" applyProtection="1">
      <alignment horizontal="right" vertical="top" wrapText="1"/>
      <protection/>
    </xf>
    <xf numFmtId="1" fontId="10" fillId="0" borderId="30" xfId="58" applyNumberFormat="1" applyFont="1" applyBorder="1" applyAlignment="1" applyProtection="1">
      <alignment vertical="top" wrapText="1"/>
      <protection/>
    </xf>
    <xf numFmtId="1" fontId="10" fillId="0" borderId="31" xfId="58" applyNumberFormat="1" applyFont="1" applyBorder="1" applyAlignment="1" applyProtection="1">
      <alignment vertical="top" wrapText="1"/>
      <protection/>
    </xf>
    <xf numFmtId="1" fontId="5" fillId="0" borderId="21" xfId="58" applyNumberFormat="1" applyFont="1" applyBorder="1" applyAlignment="1" applyProtection="1">
      <alignment horizontal="right" vertical="top" wrapText="1"/>
      <protection/>
    </xf>
    <xf numFmtId="1" fontId="10" fillId="0" borderId="32" xfId="58" applyNumberFormat="1" applyFont="1" applyBorder="1" applyAlignment="1" applyProtection="1">
      <alignment vertical="top" wrapText="1"/>
      <protection/>
    </xf>
    <xf numFmtId="1" fontId="10" fillId="0" borderId="33" xfId="58" applyNumberFormat="1" applyFont="1" applyBorder="1" applyAlignment="1" applyProtection="1">
      <alignment vertical="top" wrapText="1"/>
      <protection/>
    </xf>
    <xf numFmtId="1" fontId="6" fillId="0" borderId="11" xfId="58" applyNumberFormat="1" applyFont="1" applyBorder="1" applyAlignment="1" applyProtection="1">
      <alignment horizontal="right" vertical="top" wrapText="1"/>
      <protection/>
    </xf>
    <xf numFmtId="1" fontId="6" fillId="32" borderId="10" xfId="58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32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4" xfId="0" applyNumberFormat="1" applyFont="1" applyBorder="1" applyAlignment="1" applyProtection="1">
      <alignment vertical="top"/>
      <protection/>
    </xf>
    <xf numFmtId="49" fontId="4" fillId="0" borderId="10" xfId="58" applyNumberFormat="1" applyFont="1" applyBorder="1" applyAlignment="1" applyProtection="1">
      <alignment horizontal="right" vertical="top" wrapText="1"/>
      <protection/>
    </xf>
    <xf numFmtId="49" fontId="4" fillId="0" borderId="34" xfId="58" applyNumberFormat="1" applyFont="1" applyBorder="1" applyAlignment="1" applyProtection="1">
      <alignment horizontal="right" vertical="top" wrapText="1"/>
      <protection/>
    </xf>
    <xf numFmtId="1" fontId="4" fillId="0" borderId="34" xfId="58" applyNumberFormat="1" applyFont="1" applyBorder="1" applyAlignment="1" applyProtection="1">
      <alignment horizontal="right" vertical="top" wrapText="1"/>
      <protection/>
    </xf>
    <xf numFmtId="0" fontId="5" fillId="0" borderId="0" xfId="58" applyFont="1" applyAlignment="1" applyProtection="1">
      <alignment vertical="top"/>
      <protection/>
    </xf>
    <xf numFmtId="1" fontId="5" fillId="0" borderId="0" xfId="58" applyNumberFormat="1" applyFont="1" applyAlignment="1" applyProtection="1">
      <alignment vertical="top"/>
      <protection/>
    </xf>
    <xf numFmtId="0" fontId="12" fillId="0" borderId="0" xfId="60" applyFont="1" applyBorder="1" applyAlignment="1" applyProtection="1">
      <alignment horizontal="centerContinuous" vertical="center" wrapText="1"/>
      <protection locked="0"/>
    </xf>
    <xf numFmtId="0" fontId="13" fillId="0" borderId="35" xfId="60" applyFont="1" applyBorder="1" applyAlignment="1" applyProtection="1">
      <alignment horizontal="centerContinuous"/>
      <protection locked="0"/>
    </xf>
    <xf numFmtId="0" fontId="13" fillId="0" borderId="0" xfId="60" applyFont="1" applyAlignment="1" applyProtection="1">
      <alignment horizontal="centerContinuous" wrapText="1"/>
      <protection locked="0"/>
    </xf>
    <xf numFmtId="0" fontId="11" fillId="0" borderId="0" xfId="60" applyFont="1" applyAlignment="1" applyProtection="1">
      <alignment horizontal="centerContinuous" wrapText="1"/>
      <protection locked="0"/>
    </xf>
    <xf numFmtId="0" fontId="11" fillId="0" borderId="0" xfId="60" applyFont="1" applyProtection="1">
      <alignment/>
      <protection locked="0"/>
    </xf>
    <xf numFmtId="0" fontId="12" fillId="0" borderId="0" xfId="60" applyFont="1" applyBorder="1" applyAlignment="1" applyProtection="1">
      <alignment horizontal="center" vertical="center" wrapText="1"/>
      <protection locked="0"/>
    </xf>
    <xf numFmtId="0" fontId="16" fillId="0" borderId="0" xfId="60" applyFont="1" applyFill="1" applyBorder="1" applyAlignment="1" applyProtection="1">
      <alignment vertical="center" wrapText="1"/>
      <protection locked="0"/>
    </xf>
    <xf numFmtId="0" fontId="7" fillId="0" borderId="0" xfId="58" applyFont="1" applyAlignment="1" applyProtection="1">
      <alignment vertical="top"/>
      <protection locked="0"/>
    </xf>
    <xf numFmtId="0" fontId="12" fillId="0" borderId="0" xfId="60" applyFont="1" applyBorder="1" applyAlignment="1" applyProtection="1">
      <alignment horizontal="centerContinuous"/>
      <protection locked="0"/>
    </xf>
    <xf numFmtId="0" fontId="7" fillId="0" borderId="0" xfId="58" applyFont="1" applyAlignment="1" applyProtection="1">
      <alignment vertical="top" wrapText="1"/>
      <protection locked="0"/>
    </xf>
    <xf numFmtId="0" fontId="13" fillId="0" borderId="0" xfId="60" applyFont="1" applyBorder="1" applyProtection="1">
      <alignment/>
      <protection locked="0"/>
    </xf>
    <xf numFmtId="0" fontId="14" fillId="0" borderId="0" xfId="60" applyFont="1" applyAlignment="1" applyProtection="1">
      <alignment horizontal="right"/>
      <protection locked="0"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0" fontId="12" fillId="0" borderId="12" xfId="60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wrapText="1"/>
      <protection/>
    </xf>
    <xf numFmtId="0" fontId="15" fillId="0" borderId="10" xfId="60" applyFont="1" applyBorder="1" applyAlignment="1" applyProtection="1">
      <alignment vertical="center" wrapText="1"/>
      <protection/>
    </xf>
    <xf numFmtId="0" fontId="13" fillId="0" borderId="10" xfId="60" applyFont="1" applyFill="1" applyBorder="1" applyProtection="1">
      <alignment/>
      <protection/>
    </xf>
    <xf numFmtId="0" fontId="13" fillId="0" borderId="10" xfId="60" applyFont="1" applyBorder="1" applyAlignment="1" applyProtection="1">
      <alignment vertical="center" wrapText="1"/>
      <protection/>
    </xf>
    <xf numFmtId="3" fontId="13" fillId="0" borderId="10" xfId="60" applyNumberFormat="1" applyFont="1" applyBorder="1" applyAlignment="1" applyProtection="1">
      <alignment horizontal="center" vertical="center"/>
      <protection/>
    </xf>
    <xf numFmtId="49" fontId="11" fillId="0" borderId="10" xfId="60" applyNumberFormat="1" applyFont="1" applyBorder="1" applyAlignment="1" applyProtection="1">
      <alignment horizont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7" fillId="0" borderId="10" xfId="60" applyNumberFormat="1" applyFont="1" applyBorder="1" applyAlignment="1" applyProtection="1">
      <alignment horizontal="center" wrapText="1"/>
      <protection/>
    </xf>
    <xf numFmtId="0" fontId="11" fillId="0" borderId="10" xfId="60" applyFont="1" applyBorder="1" applyAlignment="1" applyProtection="1">
      <alignment horizontal="center" wrapText="1"/>
      <protection/>
    </xf>
    <xf numFmtId="0" fontId="17" fillId="0" borderId="10" xfId="60" applyFont="1" applyBorder="1" applyAlignment="1" applyProtection="1">
      <alignment horizontal="center" wrapText="1"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3" fontId="15" fillId="0" borderId="10" xfId="60" applyNumberFormat="1" applyFont="1" applyBorder="1" applyAlignment="1" applyProtection="1">
      <alignment horizontal="center" vertical="center"/>
      <protection/>
    </xf>
    <xf numFmtId="0" fontId="13" fillId="0" borderId="10" xfId="60" applyFont="1" applyBorder="1" applyAlignment="1" applyProtection="1">
      <alignment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0" fontId="13" fillId="0" borderId="13" xfId="60" applyFont="1" applyBorder="1" applyAlignment="1" applyProtection="1">
      <alignment horizontal="center" vertical="center" wrapText="1"/>
      <protection/>
    </xf>
    <xf numFmtId="0" fontId="15" fillId="0" borderId="13" xfId="60" applyFont="1" applyBorder="1" applyAlignment="1" applyProtection="1">
      <alignment horizontal="center" vertical="center" wrapText="1"/>
      <protection/>
    </xf>
    <xf numFmtId="0" fontId="17" fillId="0" borderId="10" xfId="60" applyFont="1" applyBorder="1" applyAlignment="1" applyProtection="1">
      <alignment horizontal="left" vertical="center" wrapText="1"/>
      <protection/>
    </xf>
    <xf numFmtId="0" fontId="15" fillId="0" borderId="13" xfId="60" applyFont="1" applyBorder="1" applyAlignment="1" applyProtection="1">
      <alignment horizontal="center" wrapText="1"/>
      <protection/>
    </xf>
    <xf numFmtId="0" fontId="14" fillId="0" borderId="10" xfId="60" applyFont="1" applyBorder="1" applyAlignment="1" applyProtection="1">
      <alignment horizontal="left" vertical="center" wrapText="1"/>
      <protection/>
    </xf>
    <xf numFmtId="0" fontId="18" fillId="0" borderId="10" xfId="60" applyFont="1" applyBorder="1" applyAlignment="1" applyProtection="1">
      <alignment vertical="center" wrapText="1"/>
      <protection/>
    </xf>
    <xf numFmtId="0" fontId="13" fillId="0" borderId="27" xfId="60" applyFont="1" applyBorder="1" applyAlignment="1" applyProtection="1">
      <alignment vertical="center" wrapText="1"/>
      <protection/>
    </xf>
    <xf numFmtId="49" fontId="13" fillId="0" borderId="13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centerContinuous" wrapText="1"/>
      <protection/>
    </xf>
    <xf numFmtId="0" fontId="13" fillId="0" borderId="28" xfId="60" applyFont="1" applyBorder="1" applyAlignment="1" applyProtection="1">
      <alignment vertical="center" wrapText="1"/>
      <protection/>
    </xf>
    <xf numFmtId="0" fontId="12" fillId="0" borderId="12" xfId="60" applyFont="1" applyBorder="1" applyAlignment="1" applyProtection="1">
      <alignment vertical="center" wrapText="1"/>
      <protection/>
    </xf>
    <xf numFmtId="0" fontId="19" fillId="0" borderId="10" xfId="60" applyFont="1" applyBorder="1" applyAlignment="1" applyProtection="1">
      <alignment vertical="center" wrapText="1"/>
      <protection/>
    </xf>
    <xf numFmtId="0" fontId="13" fillId="0" borderId="0" xfId="6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0" applyNumberFormat="1" applyFont="1" applyBorder="1" applyAlignment="1" applyProtection="1">
      <alignment vertical="center"/>
      <protection/>
    </xf>
    <xf numFmtId="1" fontId="11" fillId="0" borderId="10" xfId="60" applyNumberFormat="1" applyFont="1" applyBorder="1" applyProtection="1">
      <alignment/>
      <protection/>
    </xf>
    <xf numFmtId="1" fontId="10" fillId="36" borderId="14" xfId="58" applyNumberFormat="1" applyFont="1" applyFill="1" applyBorder="1" applyAlignment="1" applyProtection="1">
      <alignment vertical="top" wrapText="1"/>
      <protection locked="0"/>
    </xf>
    <xf numFmtId="1" fontId="10" fillId="36" borderId="12" xfId="58" applyNumberFormat="1" applyFont="1" applyFill="1" applyBorder="1" applyAlignment="1" applyProtection="1">
      <alignment vertical="top" wrapText="1"/>
      <protection locked="0"/>
    </xf>
    <xf numFmtId="0" fontId="13" fillId="0" borderId="0" xfId="59" applyFont="1" applyAlignment="1" applyProtection="1">
      <alignment wrapText="1"/>
      <protection locked="0"/>
    </xf>
    <xf numFmtId="0" fontId="13" fillId="0" borderId="0" xfId="59" applyFont="1" applyFill="1" applyAlignment="1" applyProtection="1">
      <alignment wrapText="1"/>
      <protection locked="0"/>
    </xf>
    <xf numFmtId="0" fontId="12" fillId="0" borderId="0" xfId="59" applyFont="1" applyBorder="1" applyAlignment="1" applyProtection="1">
      <alignment horizontal="centerContinuous" vertical="center" wrapText="1"/>
      <protection locked="0"/>
    </xf>
    <xf numFmtId="0" fontId="12" fillId="0" borderId="0" xfId="59" applyFont="1" applyFill="1" applyBorder="1" applyAlignment="1" applyProtection="1">
      <alignment horizontal="centerContinuous" vertical="center" wrapText="1"/>
      <protection locked="0"/>
    </xf>
    <xf numFmtId="1" fontId="13" fillId="0" borderId="0" xfId="59" applyNumberFormat="1" applyFont="1" applyBorder="1" applyAlignment="1" applyProtection="1">
      <alignment wrapText="1"/>
      <protection/>
    </xf>
    <xf numFmtId="0" fontId="13" fillId="0" borderId="0" xfId="59" applyFont="1" applyAlignment="1" applyProtection="1">
      <alignment horizontal="centerContinuous" wrapText="1"/>
      <protection/>
    </xf>
    <xf numFmtId="0" fontId="13" fillId="0" borderId="0" xfId="59" applyFont="1" applyAlignment="1" applyProtection="1">
      <alignment horizontal="center" wrapText="1"/>
      <protection/>
    </xf>
    <xf numFmtId="0" fontId="12" fillId="0" borderId="0" xfId="59" applyFont="1" applyAlignment="1" applyProtection="1">
      <alignment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14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wrapText="1"/>
      <protection/>
    </xf>
    <xf numFmtId="49" fontId="15" fillId="0" borderId="10" xfId="59" applyNumberFormat="1" applyFont="1" applyBorder="1" applyAlignment="1" applyProtection="1">
      <alignment wrapText="1"/>
      <protection/>
    </xf>
    <xf numFmtId="0" fontId="13" fillId="0" borderId="10" xfId="59" applyFont="1" applyBorder="1" applyAlignment="1" applyProtection="1">
      <alignment wrapText="1"/>
      <protection/>
    </xf>
    <xf numFmtId="49" fontId="13" fillId="0" borderId="10" xfId="59" applyNumberFormat="1" applyFont="1" applyBorder="1" applyAlignment="1" applyProtection="1">
      <alignment horizontal="center" wrapText="1"/>
      <protection/>
    </xf>
    <xf numFmtId="0" fontId="13" fillId="0" borderId="10" xfId="59" applyFont="1" applyFill="1" applyBorder="1" applyAlignment="1" applyProtection="1">
      <alignment wrapText="1"/>
      <protection/>
    </xf>
    <xf numFmtId="49" fontId="13" fillId="0" borderId="10" xfId="59" applyNumberFormat="1" applyFont="1" applyFill="1" applyBorder="1" applyAlignment="1" applyProtection="1">
      <alignment horizontal="center" wrapText="1"/>
      <protection/>
    </xf>
    <xf numFmtId="0" fontId="12" fillId="0" borderId="10" xfId="59" applyFont="1" applyBorder="1" applyAlignment="1" applyProtection="1">
      <alignment horizontal="right" wrapText="1"/>
      <protection/>
    </xf>
    <xf numFmtId="49" fontId="12" fillId="0" borderId="10" xfId="59" applyNumberFormat="1" applyFont="1" applyBorder="1" applyAlignment="1" applyProtection="1">
      <alignment horizontal="center" wrapText="1"/>
      <protection/>
    </xf>
    <xf numFmtId="49" fontId="15" fillId="0" borderId="10" xfId="59" applyNumberFormat="1" applyFont="1" applyBorder="1" applyAlignment="1" applyProtection="1">
      <alignment horizontal="center" wrapText="1"/>
      <protection/>
    </xf>
    <xf numFmtId="1" fontId="13" fillId="0" borderId="10" xfId="59" applyNumberFormat="1" applyFont="1" applyFill="1" applyBorder="1" applyAlignment="1" applyProtection="1">
      <alignment wrapText="1"/>
      <protection/>
    </xf>
    <xf numFmtId="0" fontId="12" fillId="0" borderId="10" xfId="59" applyFont="1" applyBorder="1" applyAlignment="1" applyProtection="1">
      <alignment wrapText="1"/>
      <protection/>
    </xf>
    <xf numFmtId="49" fontId="13" fillId="0" borderId="0" xfId="59" applyNumberFormat="1" applyFont="1" applyBorder="1" applyAlignment="1" applyProtection="1">
      <alignment wrapText="1"/>
      <protection/>
    </xf>
    <xf numFmtId="1" fontId="13" fillId="0" borderId="0" xfId="59" applyNumberFormat="1" applyFont="1" applyFill="1" applyBorder="1" applyAlignment="1" applyProtection="1">
      <alignment wrapText="1"/>
      <protection/>
    </xf>
    <xf numFmtId="0" fontId="12" fillId="0" borderId="0" xfId="59" applyFont="1" applyAlignment="1" applyProtection="1">
      <alignment horizontal="center"/>
      <protection/>
    </xf>
    <xf numFmtId="0" fontId="12" fillId="0" borderId="0" xfId="61" applyFont="1" applyBorder="1" applyAlignment="1" applyProtection="1">
      <alignment vertical="center" wrapText="1"/>
      <protection locked="0"/>
    </xf>
    <xf numFmtId="49" fontId="12" fillId="0" borderId="0" xfId="61" applyNumberFormat="1" applyFont="1" applyBorder="1" applyAlignment="1" applyProtection="1">
      <alignment horizontal="center" vertical="center" wrapText="1"/>
      <protection locked="0"/>
    </xf>
    <xf numFmtId="0" fontId="13" fillId="0" borderId="0" xfId="61" applyFont="1" applyBorder="1" applyProtection="1">
      <alignment/>
      <protection locked="0"/>
    </xf>
    <xf numFmtId="0" fontId="11" fillId="0" borderId="0" xfId="61" applyFont="1" applyAlignment="1" applyProtection="1">
      <alignment wrapText="1"/>
      <protection locked="0"/>
    </xf>
    <xf numFmtId="49" fontId="11" fillId="0" borderId="0" xfId="61" applyNumberFormat="1" applyFont="1" applyAlignment="1" applyProtection="1">
      <alignment horizontal="center" wrapText="1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Border="1" applyProtection="1">
      <alignment/>
      <protection locked="0"/>
    </xf>
    <xf numFmtId="0" fontId="12" fillId="0" borderId="0" xfId="60" applyFont="1" applyBorder="1" applyAlignment="1" applyProtection="1">
      <alignment wrapText="1"/>
      <protection locked="0"/>
    </xf>
    <xf numFmtId="1" fontId="13" fillId="0" borderId="0" xfId="60" applyNumberFormat="1" applyFont="1" applyBorder="1" applyProtection="1">
      <alignment/>
      <protection locked="0"/>
    </xf>
    <xf numFmtId="0" fontId="12" fillId="0" borderId="0" xfId="60" applyFont="1" applyBorder="1" applyAlignment="1" applyProtection="1">
      <alignment horizontal="right" vertical="center" wrapText="1"/>
      <protection locked="0"/>
    </xf>
    <xf numFmtId="0" fontId="11" fillId="0" borderId="0" xfId="60" applyFont="1" applyBorder="1" applyAlignment="1" applyProtection="1">
      <alignment wrapText="1"/>
      <protection locked="0"/>
    </xf>
    <xf numFmtId="1" fontId="11" fillId="0" borderId="0" xfId="60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58" applyFont="1" applyBorder="1" applyAlignment="1" applyProtection="1">
      <alignment horizontal="left" vertical="top" wrapText="1"/>
      <protection locked="0"/>
    </xf>
    <xf numFmtId="1" fontId="11" fillId="0" borderId="0" xfId="60" applyNumberFormat="1" applyFont="1" applyProtection="1">
      <alignment/>
      <protection locked="0"/>
    </xf>
    <xf numFmtId="0" fontId="20" fillId="0" borderId="0" xfId="60" applyFont="1" applyBorder="1" applyAlignment="1" applyProtection="1">
      <alignment vertical="center" wrapText="1"/>
      <protection locked="0"/>
    </xf>
    <xf numFmtId="1" fontId="12" fillId="33" borderId="10" xfId="60" applyNumberFormat="1" applyFont="1" applyFill="1" applyBorder="1" applyAlignment="1" applyProtection="1">
      <alignment vertical="center"/>
      <protection locked="0"/>
    </xf>
    <xf numFmtId="0" fontId="12" fillId="0" borderId="0" xfId="59" applyFont="1" applyBorder="1" applyAlignment="1" applyProtection="1">
      <alignment horizontal="centerContinuous" vertical="center" wrapText="1"/>
      <protection/>
    </xf>
    <xf numFmtId="0" fontId="12" fillId="0" borderId="0" xfId="59" applyFont="1" applyFill="1" applyBorder="1" applyAlignment="1" applyProtection="1">
      <alignment horizontal="centerContinuous" vertical="center" wrapText="1"/>
      <protection/>
    </xf>
    <xf numFmtId="0" fontId="12" fillId="0" borderId="0" xfId="58" applyFont="1" applyBorder="1" applyAlignment="1" applyProtection="1">
      <alignment horizontal="left" vertical="top"/>
      <protection/>
    </xf>
    <xf numFmtId="0" fontId="10" fillId="0" borderId="0" xfId="58" applyFont="1" applyFill="1" applyAlignment="1" applyProtection="1">
      <alignment vertical="top"/>
      <protection/>
    </xf>
    <xf numFmtId="0" fontId="12" fillId="0" borderId="0" xfId="58" applyFont="1" applyBorder="1" applyAlignment="1" applyProtection="1">
      <alignment vertical="top"/>
      <protection/>
    </xf>
    <xf numFmtId="192" fontId="12" fillId="0" borderId="0" xfId="58" applyNumberFormat="1" applyFont="1" applyBorder="1" applyAlignment="1" applyProtection="1">
      <alignment horizontal="left" vertical="top"/>
      <protection/>
    </xf>
    <xf numFmtId="0" fontId="12" fillId="0" borderId="0" xfId="58" applyFont="1" applyFill="1" applyBorder="1" applyAlignment="1" applyProtection="1">
      <alignment vertical="top"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3" fillId="0" borderId="0" xfId="59" applyFont="1" applyFill="1" applyAlignment="1" applyProtection="1">
      <alignment wrapText="1"/>
      <protection/>
    </xf>
    <xf numFmtId="0" fontId="12" fillId="0" borderId="0" xfId="59" applyFont="1" applyFill="1" applyBorder="1" applyAlignment="1" applyProtection="1">
      <alignment horizontal="right" vertical="center" wrapText="1"/>
      <protection/>
    </xf>
    <xf numFmtId="0" fontId="12" fillId="0" borderId="0" xfId="58" applyFont="1" applyFill="1" applyAlignment="1" applyProtection="1">
      <alignment horizontal="right" vertical="top" wrapText="1"/>
      <protection locked="0"/>
    </xf>
    <xf numFmtId="1" fontId="24" fillId="33" borderId="10" xfId="59" applyNumberFormat="1" applyFont="1" applyFill="1" applyBorder="1" applyAlignment="1" applyProtection="1">
      <alignment wrapText="1"/>
      <protection locked="0"/>
    </xf>
    <xf numFmtId="0" fontId="12" fillId="0" borderId="0" xfId="58" applyFont="1" applyBorder="1" applyAlignment="1" applyProtection="1">
      <alignment vertical="center" wrapText="1"/>
      <protection locked="0"/>
    </xf>
    <xf numFmtId="49" fontId="8" fillId="32" borderId="10" xfId="58" applyNumberFormat="1" applyFont="1" applyFill="1" applyBorder="1" applyAlignment="1" applyProtection="1">
      <alignment horizontal="right" vertical="top" wrapText="1"/>
      <protection/>
    </xf>
    <xf numFmtId="0" fontId="5" fillId="32" borderId="10" xfId="0" applyFont="1" applyFill="1" applyBorder="1" applyAlignment="1" applyProtection="1">
      <alignment vertical="top" wrapText="1"/>
      <protection/>
    </xf>
    <xf numFmtId="1" fontId="9" fillId="0" borderId="10" xfId="58" applyNumberFormat="1" applyFont="1" applyBorder="1" applyAlignment="1" applyProtection="1">
      <alignment horizontal="right" vertical="top" wrapText="1"/>
      <protection/>
    </xf>
    <xf numFmtId="1" fontId="25" fillId="4" borderId="12" xfId="58" applyNumberFormat="1" applyFont="1" applyFill="1" applyBorder="1" applyAlignment="1" applyProtection="1">
      <alignment vertical="top" wrapText="1"/>
      <protection locked="0"/>
    </xf>
    <xf numFmtId="0" fontId="21" fillId="35" borderId="27" xfId="58" applyFont="1" applyFill="1" applyBorder="1" applyAlignment="1" applyProtection="1">
      <alignment vertical="top" wrapText="1"/>
      <protection/>
    </xf>
    <xf numFmtId="0" fontId="21" fillId="35" borderId="10" xfId="58" applyFont="1" applyFill="1" applyBorder="1" applyAlignment="1" applyProtection="1">
      <alignment vertical="top" wrapText="1"/>
      <protection/>
    </xf>
    <xf numFmtId="1" fontId="21" fillId="35" borderId="10" xfId="58" applyNumberFormat="1" applyFont="1" applyFill="1" applyBorder="1" applyAlignment="1" applyProtection="1">
      <alignment vertical="top" wrapText="1"/>
      <protection/>
    </xf>
    <xf numFmtId="0" fontId="21" fillId="35" borderId="36" xfId="58" applyFont="1" applyFill="1" applyBorder="1" applyAlignment="1" applyProtection="1">
      <alignment horizontal="left" vertical="top" wrapText="1"/>
      <protection/>
    </xf>
    <xf numFmtId="0" fontId="21" fillId="35" borderId="10" xfId="58" applyFont="1" applyFill="1" applyBorder="1" applyAlignment="1" applyProtection="1">
      <alignment horizontal="left" vertical="top" wrapText="1"/>
      <protection/>
    </xf>
    <xf numFmtId="0" fontId="21" fillId="35" borderId="27" xfId="58" applyNumberFormat="1" applyFont="1" applyFill="1" applyBorder="1" applyAlignment="1" applyProtection="1">
      <alignment vertical="top" wrapText="1"/>
      <protection/>
    </xf>
    <xf numFmtId="1" fontId="8" fillId="0" borderId="12" xfId="58" applyNumberFormat="1" applyFont="1" applyBorder="1" applyAlignment="1" applyProtection="1">
      <alignment vertical="top" wrapText="1"/>
      <protection/>
    </xf>
    <xf numFmtId="1" fontId="8" fillId="4" borderId="14" xfId="58" applyNumberFormat="1" applyFont="1" applyFill="1" applyBorder="1" applyAlignment="1" applyProtection="1">
      <alignment vertical="top" wrapText="1"/>
      <protection locked="0"/>
    </xf>
    <xf numFmtId="1" fontId="8" fillId="0" borderId="37" xfId="58" applyNumberFormat="1" applyFont="1" applyBorder="1" applyAlignment="1" applyProtection="1">
      <alignment vertical="top" wrapText="1"/>
      <protection/>
    </xf>
    <xf numFmtId="49" fontId="21" fillId="35" borderId="34" xfId="58" applyNumberFormat="1" applyFont="1" applyFill="1" applyBorder="1" applyAlignment="1" applyProtection="1">
      <alignment vertical="center" wrapText="1"/>
      <protection/>
    </xf>
    <xf numFmtId="0" fontId="21" fillId="35" borderId="38" xfId="58" applyFont="1" applyFill="1" applyBorder="1" applyAlignment="1" applyProtection="1">
      <alignment vertical="top" wrapText="1"/>
      <protection/>
    </xf>
    <xf numFmtId="0" fontId="13" fillId="0" borderId="0" xfId="59" applyFont="1" applyAlignment="1" applyProtection="1">
      <alignment horizontal="center" wrapText="1"/>
      <protection locked="0"/>
    </xf>
    <xf numFmtId="0" fontId="17" fillId="0" borderId="10" xfId="60" applyFont="1" applyBorder="1" applyAlignment="1" applyProtection="1">
      <alignment horizontal="center" wrapText="1"/>
      <protection/>
    </xf>
    <xf numFmtId="0" fontId="14" fillId="0" borderId="10" xfId="60" applyFont="1" applyBorder="1" applyProtection="1">
      <alignment/>
      <protection/>
    </xf>
    <xf numFmtId="3" fontId="12" fillId="0" borderId="10" xfId="60" applyNumberFormat="1" applyFont="1" applyFill="1" applyBorder="1" applyAlignment="1" applyProtection="1">
      <alignment vertical="center"/>
      <protection/>
    </xf>
    <xf numFmtId="0" fontId="20" fillId="0" borderId="0" xfId="60" applyFont="1">
      <alignment/>
      <protection/>
    </xf>
    <xf numFmtId="1" fontId="20" fillId="0" borderId="0" xfId="60" applyNumberFormat="1" applyFont="1">
      <alignment/>
      <protection/>
    </xf>
    <xf numFmtId="0" fontId="10" fillId="0" borderId="0" xfId="58" applyFont="1" applyFill="1" applyAlignment="1" applyProtection="1">
      <alignment vertical="top" wrapText="1"/>
      <protection/>
    </xf>
    <xf numFmtId="3" fontId="5" fillId="0" borderId="10" xfId="61" applyNumberFormat="1" applyFont="1" applyFill="1" applyBorder="1" applyAlignment="1" applyProtection="1">
      <alignment vertical="center"/>
      <protection/>
    </xf>
    <xf numFmtId="3" fontId="5" fillId="0" borderId="10" xfId="61" applyNumberFormat="1" applyFont="1" applyFill="1" applyBorder="1" applyAlignment="1" applyProtection="1">
      <alignment vertical="center"/>
      <protection locked="0"/>
    </xf>
    <xf numFmtId="1" fontId="5" fillId="33" borderId="10" xfId="61" applyNumberFormat="1" applyFont="1" applyFill="1" applyBorder="1" applyAlignment="1" applyProtection="1">
      <alignment vertical="center"/>
      <protection locked="0"/>
    </xf>
    <xf numFmtId="1" fontId="5" fillId="0" borderId="10" xfId="61" applyNumberFormat="1" applyFont="1" applyFill="1" applyBorder="1" applyAlignment="1" applyProtection="1">
      <alignment vertical="center"/>
      <protection/>
    </xf>
    <xf numFmtId="3" fontId="5" fillId="0" borderId="10" xfId="61" applyNumberFormat="1" applyFont="1" applyBorder="1" applyAlignment="1" applyProtection="1">
      <alignment vertical="center"/>
      <protection/>
    </xf>
    <xf numFmtId="3" fontId="5" fillId="0" borderId="19" xfId="61" applyNumberFormat="1" applyFont="1" applyBorder="1" applyAlignment="1" applyProtection="1">
      <alignment vertical="center"/>
      <protection/>
    </xf>
    <xf numFmtId="1" fontId="5" fillId="32" borderId="12" xfId="61" applyNumberFormat="1" applyFont="1" applyFill="1" applyBorder="1" applyAlignment="1" applyProtection="1">
      <alignment vertical="center"/>
      <protection locked="0"/>
    </xf>
    <xf numFmtId="1" fontId="5" fillId="32" borderId="28" xfId="61" applyNumberFormat="1" applyFont="1" applyFill="1" applyBorder="1" applyAlignment="1" applyProtection="1">
      <alignment vertical="center"/>
      <protection locked="0"/>
    </xf>
    <xf numFmtId="1" fontId="5" fillId="32" borderId="13" xfId="61" applyNumberFormat="1" applyFont="1" applyFill="1" applyBorder="1" applyAlignment="1" applyProtection="1">
      <alignment vertical="center"/>
      <protection locked="0"/>
    </xf>
    <xf numFmtId="1" fontId="5" fillId="0" borderId="12" xfId="61" applyNumberFormat="1" applyFont="1" applyFill="1" applyBorder="1" applyAlignment="1" applyProtection="1">
      <alignment vertical="center"/>
      <protection/>
    </xf>
    <xf numFmtId="3" fontId="5" fillId="0" borderId="11" xfId="61" applyNumberFormat="1" applyFont="1" applyBorder="1" applyAlignment="1" applyProtection="1">
      <alignment vertical="center"/>
      <protection/>
    </xf>
    <xf numFmtId="1" fontId="5" fillId="4" borderId="10" xfId="61" applyNumberFormat="1" applyFont="1" applyFill="1" applyBorder="1" applyAlignment="1" applyProtection="1">
      <alignment vertical="center"/>
      <protection locked="0"/>
    </xf>
    <xf numFmtId="0" fontId="12" fillId="0" borderId="0" xfId="61" applyFont="1" applyBorder="1" applyAlignment="1">
      <alignment vertical="center" wrapText="1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3" fontId="5" fillId="0" borderId="0" xfId="61" applyNumberFormat="1" applyFont="1" applyBorder="1" applyAlignment="1" applyProtection="1">
      <alignment vertical="center"/>
      <protection/>
    </xf>
    <xf numFmtId="1" fontId="5" fillId="0" borderId="0" xfId="61" applyNumberFormat="1" applyFont="1" applyFill="1" applyBorder="1" applyAlignment="1" applyProtection="1">
      <alignment vertical="center"/>
      <protection/>
    </xf>
    <xf numFmtId="1" fontId="26" fillId="0" borderId="12" xfId="61" applyNumberFormat="1" applyFont="1" applyFill="1" applyBorder="1" applyAlignment="1" applyProtection="1">
      <alignment vertical="center"/>
      <protection locked="0"/>
    </xf>
    <xf numFmtId="0" fontId="13" fillId="0" borderId="0" xfId="59" applyFont="1" applyAlignment="1" applyProtection="1">
      <alignment horizontal="center" wrapText="1"/>
      <protection locked="0"/>
    </xf>
    <xf numFmtId="0" fontId="10" fillId="0" borderId="0" xfId="58" applyFont="1" applyAlignment="1" applyProtection="1">
      <alignment horizontal="center" vertical="top" wrapText="1"/>
      <protection locked="0"/>
    </xf>
    <xf numFmtId="0" fontId="8" fillId="0" borderId="0" xfId="58" applyFont="1" applyBorder="1" applyAlignment="1" applyProtection="1">
      <alignment horizontal="center" vertical="top" wrapText="1"/>
      <protection locked="0"/>
    </xf>
    <xf numFmtId="0" fontId="13" fillId="0" borderId="0" xfId="59" applyFont="1" applyFill="1" applyAlignment="1" applyProtection="1">
      <alignment horizontal="center" wrapText="1"/>
      <protection locked="0"/>
    </xf>
    <xf numFmtId="0" fontId="4" fillId="0" borderId="0" xfId="58" applyFont="1" applyBorder="1" applyAlignment="1" applyProtection="1">
      <alignment horizontal="left" vertical="top" wrapText="1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oli\Local%20Settings\Temporary%20Internet%20Files\Content.IE5\O8UA49SV\POLY's%20Library\Excel%20Documents\Mezdinni_FO_97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LBENA%20INVEST%20HOLDING\2013\OTCHETI%202013\KONSOL%2030.09.2013\AIH_KFN_KFO_%2030.09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 </v>
          </cell>
          <cell r="H3" t="str">
            <v> </v>
          </cell>
        </row>
        <row r="4">
          <cell r="E4" t="str">
            <v> </v>
          </cell>
        </row>
        <row r="5">
          <cell r="E5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 СЧЕТОВОДЕН  БАЛАНС"/>
      <sheetName val="справка №2 ОТЧЕТ ЗА ДОХОДИТЕ"/>
      <sheetName val="справка №3-ОПП по прекия метод"/>
      <sheetName val="справка №4 ОСК"/>
    </sheetNames>
    <sheetDataSet>
      <sheetData sheetId="0">
        <row r="17">
          <cell r="H17">
            <v>5500</v>
          </cell>
        </row>
        <row r="20">
          <cell r="H20">
            <v>37611</v>
          </cell>
        </row>
        <row r="22">
          <cell r="H22">
            <v>550</v>
          </cell>
        </row>
        <row r="28">
          <cell r="H28">
            <v>20826</v>
          </cell>
        </row>
        <row r="32">
          <cell r="H32">
            <v>-498</v>
          </cell>
        </row>
        <row r="39">
          <cell r="H39">
            <v>1984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183"/>
  <sheetViews>
    <sheetView tabSelected="1" zoomScale="90" zoomScaleNormal="90" zoomScalePageLayoutView="0" workbookViewId="0" topLeftCell="A1">
      <selection activeCell="B7" sqref="B7"/>
    </sheetView>
  </sheetViews>
  <sheetFormatPr defaultColWidth="9.25390625" defaultRowHeight="12.75"/>
  <cols>
    <col min="1" max="1" width="51.00390625" style="100" customWidth="1"/>
    <col min="2" max="2" width="10.75390625" style="100" customWidth="1"/>
    <col min="3" max="4" width="16.75390625" style="100" customWidth="1"/>
    <col min="5" max="5" width="50.875" style="100" customWidth="1"/>
    <col min="6" max="6" width="12.125" style="105" customWidth="1"/>
    <col min="7" max="7" width="16.875" style="100" customWidth="1"/>
    <col min="8" max="8" width="16.75390625" style="106" customWidth="1"/>
    <col min="9" max="9" width="3.375" style="81" customWidth="1"/>
    <col min="10" max="16384" width="9.25390625" style="81" customWidth="1"/>
  </cols>
  <sheetData>
    <row r="1" spans="1:8" ht="15" customHeight="1">
      <c r="A1" s="344" t="s">
        <v>0</v>
      </c>
      <c r="B1" s="344"/>
      <c r="C1" s="344"/>
      <c r="D1" s="344"/>
      <c r="E1" s="344"/>
      <c r="F1" s="344"/>
      <c r="G1" s="344"/>
      <c r="H1" s="344"/>
    </row>
    <row r="2" spans="1:8" ht="15">
      <c r="A2" s="129"/>
      <c r="B2" s="129"/>
      <c r="C2" s="130"/>
      <c r="D2" s="130"/>
      <c r="E2" s="130"/>
      <c r="F2" s="101"/>
      <c r="G2" s="102"/>
      <c r="H2" s="103"/>
    </row>
    <row r="3" spans="1:8" ht="28.5">
      <c r="A3" s="82" t="s">
        <v>532</v>
      </c>
      <c r="B3" s="82"/>
      <c r="C3" s="131"/>
      <c r="D3" s="131"/>
      <c r="E3" s="131"/>
      <c r="F3" s="132" t="s">
        <v>520</v>
      </c>
      <c r="G3" s="103"/>
      <c r="H3" s="103"/>
    </row>
    <row r="4" spans="1:8" ht="15" customHeight="1">
      <c r="A4" s="82" t="s">
        <v>531</v>
      </c>
      <c r="B4" s="82"/>
      <c r="C4" s="133"/>
      <c r="D4" s="133"/>
      <c r="E4" s="133"/>
      <c r="F4" s="343" t="s">
        <v>518</v>
      </c>
      <c r="G4" s="343"/>
      <c r="H4" s="103"/>
    </row>
    <row r="5" spans="1:8" ht="15">
      <c r="A5" s="82" t="s">
        <v>529</v>
      </c>
      <c r="B5" s="82"/>
      <c r="C5" s="133"/>
      <c r="D5" s="134"/>
      <c r="E5" s="134"/>
      <c r="F5" s="101"/>
      <c r="G5" s="102"/>
      <c r="H5" s="134" t="s">
        <v>2</v>
      </c>
    </row>
    <row r="6" spans="1:8" ht="9" customHeight="1" thickBot="1">
      <c r="A6" s="82"/>
      <c r="B6" s="82"/>
      <c r="C6" s="133"/>
      <c r="D6" s="134"/>
      <c r="E6" s="134"/>
      <c r="F6" s="101"/>
      <c r="G6" s="102"/>
      <c r="H6" s="134"/>
    </row>
    <row r="7" spans="1:8" ht="28.5">
      <c r="A7" s="135" t="s">
        <v>3</v>
      </c>
      <c r="B7" s="136" t="s">
        <v>4</v>
      </c>
      <c r="C7" s="137" t="s">
        <v>5</v>
      </c>
      <c r="D7" s="137" t="s">
        <v>6</v>
      </c>
      <c r="E7" s="138" t="s">
        <v>7</v>
      </c>
      <c r="F7" s="136" t="s">
        <v>4</v>
      </c>
      <c r="G7" s="137" t="s">
        <v>8</v>
      </c>
      <c r="H7" s="139" t="s">
        <v>9</v>
      </c>
    </row>
    <row r="8" spans="1:8" ht="14.25">
      <c r="A8" s="140" t="s">
        <v>10</v>
      </c>
      <c r="B8" s="141" t="s">
        <v>11</v>
      </c>
      <c r="C8" s="141">
        <v>1</v>
      </c>
      <c r="D8" s="141">
        <v>2</v>
      </c>
      <c r="E8" s="142" t="s">
        <v>10</v>
      </c>
      <c r="F8" s="141" t="s">
        <v>11</v>
      </c>
      <c r="G8" s="141">
        <v>1</v>
      </c>
      <c r="H8" s="143">
        <v>2</v>
      </c>
    </row>
    <row r="9" spans="1:8" ht="15">
      <c r="A9" s="310" t="s">
        <v>12</v>
      </c>
      <c r="B9" s="144"/>
      <c r="C9" s="145"/>
      <c r="D9" s="146"/>
      <c r="E9" s="311" t="s">
        <v>13</v>
      </c>
      <c r="F9" s="303"/>
      <c r="G9" s="304"/>
      <c r="H9" s="304"/>
    </row>
    <row r="10" spans="1:8" ht="15">
      <c r="A10" s="147" t="s">
        <v>14</v>
      </c>
      <c r="B10" s="148"/>
      <c r="C10" s="145"/>
      <c r="D10" s="146"/>
      <c r="E10" s="149" t="s">
        <v>15</v>
      </c>
      <c r="F10" s="304"/>
      <c r="G10" s="304"/>
      <c r="H10" s="304"/>
    </row>
    <row r="11" spans="1:8" ht="15">
      <c r="A11" s="147" t="s">
        <v>16</v>
      </c>
      <c r="B11" s="150" t="s">
        <v>17</v>
      </c>
      <c r="C11" s="83">
        <v>6462</v>
      </c>
      <c r="D11" s="83">
        <v>17125</v>
      </c>
      <c r="E11" s="149" t="s">
        <v>18</v>
      </c>
      <c r="F11" s="151" t="s">
        <v>19</v>
      </c>
      <c r="G11" s="84">
        <v>5500</v>
      </c>
      <c r="H11" s="84">
        <v>5500</v>
      </c>
    </row>
    <row r="12" spans="1:8" ht="15">
      <c r="A12" s="147" t="s">
        <v>20</v>
      </c>
      <c r="B12" s="150" t="s">
        <v>21</v>
      </c>
      <c r="C12" s="83">
        <v>5329</v>
      </c>
      <c r="D12" s="83">
        <v>5446</v>
      </c>
      <c r="E12" s="149" t="s">
        <v>22</v>
      </c>
      <c r="F12" s="151" t="s">
        <v>23</v>
      </c>
      <c r="G12" s="85"/>
      <c r="H12" s="85"/>
    </row>
    <row r="13" spans="1:8" ht="15">
      <c r="A13" s="147" t="s">
        <v>24</v>
      </c>
      <c r="B13" s="150" t="s">
        <v>25</v>
      </c>
      <c r="C13" s="83">
        <v>206</v>
      </c>
      <c r="D13" s="83">
        <v>135</v>
      </c>
      <c r="E13" s="149" t="s">
        <v>26</v>
      </c>
      <c r="F13" s="151" t="s">
        <v>27</v>
      </c>
      <c r="G13" s="85"/>
      <c r="H13" s="85"/>
    </row>
    <row r="14" spans="1:8" ht="15">
      <c r="A14" s="147" t="s">
        <v>28</v>
      </c>
      <c r="B14" s="150" t="s">
        <v>29</v>
      </c>
      <c r="C14" s="83">
        <v>256</v>
      </c>
      <c r="D14" s="83">
        <v>264</v>
      </c>
      <c r="E14" s="152" t="s">
        <v>30</v>
      </c>
      <c r="F14" s="151" t="s">
        <v>31</v>
      </c>
      <c r="G14" s="243"/>
      <c r="H14" s="243"/>
    </row>
    <row r="15" spans="1:8" ht="15">
      <c r="A15" s="147" t="s">
        <v>32</v>
      </c>
      <c r="B15" s="150" t="s">
        <v>33</v>
      </c>
      <c r="C15" s="83">
        <v>6111</v>
      </c>
      <c r="D15" s="83">
        <v>6003</v>
      </c>
      <c r="E15" s="152" t="s">
        <v>34</v>
      </c>
      <c r="F15" s="151" t="s">
        <v>35</v>
      </c>
      <c r="G15" s="243"/>
      <c r="H15" s="243"/>
    </row>
    <row r="16" spans="1:8" ht="15">
      <c r="A16" s="147" t="s">
        <v>36</v>
      </c>
      <c r="B16" s="153" t="s">
        <v>37</v>
      </c>
      <c r="C16" s="83">
        <v>181</v>
      </c>
      <c r="D16" s="83">
        <v>239</v>
      </c>
      <c r="E16" s="152" t="s">
        <v>38</v>
      </c>
      <c r="F16" s="151" t="s">
        <v>39</v>
      </c>
      <c r="G16" s="243"/>
      <c r="H16" s="243"/>
    </row>
    <row r="17" spans="1:18" ht="25.5">
      <c r="A17" s="147" t="s">
        <v>40</v>
      </c>
      <c r="B17" s="150" t="s">
        <v>41</v>
      </c>
      <c r="C17" s="83">
        <v>1246</v>
      </c>
      <c r="D17" s="83">
        <v>1014</v>
      </c>
      <c r="E17" s="152" t="s">
        <v>42</v>
      </c>
      <c r="F17" s="154" t="s">
        <v>43</v>
      </c>
      <c r="G17" s="86">
        <f>G11+G14+G15+G16</f>
        <v>5500</v>
      </c>
      <c r="H17" s="86">
        <f>H11+H14+H15+H16</f>
        <v>5500</v>
      </c>
      <c r="I17" s="194"/>
      <c r="J17" s="194"/>
      <c r="K17" s="194"/>
      <c r="L17" s="194"/>
      <c r="M17" s="194"/>
      <c r="N17" s="194"/>
      <c r="O17" s="194"/>
      <c r="P17" s="194"/>
      <c r="Q17" s="194"/>
      <c r="R17" s="194"/>
    </row>
    <row r="18" spans="1:8" ht="15">
      <c r="A18" s="147" t="s">
        <v>44</v>
      </c>
      <c r="B18" s="150" t="s">
        <v>45</v>
      </c>
      <c r="C18" s="83"/>
      <c r="D18" s="83">
        <v>424</v>
      </c>
      <c r="E18" s="149" t="s">
        <v>46</v>
      </c>
      <c r="F18" s="305"/>
      <c r="G18" s="186"/>
      <c r="H18" s="186"/>
    </row>
    <row r="19" spans="1:15" ht="15">
      <c r="A19" s="147" t="s">
        <v>47</v>
      </c>
      <c r="B19" s="158" t="s">
        <v>48</v>
      </c>
      <c r="C19" s="87">
        <f>SUM(C11:C18)</f>
        <v>19791</v>
      </c>
      <c r="D19" s="87">
        <f>SUM(D11:D18)</f>
        <v>30650</v>
      </c>
      <c r="E19" s="149" t="s">
        <v>49</v>
      </c>
      <c r="F19" s="151" t="s">
        <v>50</v>
      </c>
      <c r="G19" s="84"/>
      <c r="H19" s="84"/>
      <c r="I19" s="194"/>
      <c r="J19" s="194"/>
      <c r="K19" s="194"/>
      <c r="L19" s="194"/>
      <c r="M19" s="194"/>
      <c r="N19" s="194"/>
      <c r="O19" s="194"/>
    </row>
    <row r="20" spans="1:8" ht="15">
      <c r="A20" s="147" t="s">
        <v>51</v>
      </c>
      <c r="B20" s="158" t="s">
        <v>52</v>
      </c>
      <c r="C20" s="83">
        <v>23850</v>
      </c>
      <c r="D20" s="83">
        <v>11624</v>
      </c>
      <c r="E20" s="149" t="s">
        <v>53</v>
      </c>
      <c r="F20" s="151" t="s">
        <v>54</v>
      </c>
      <c r="G20" s="84">
        <v>54141</v>
      </c>
      <c r="H20" s="84">
        <v>37611</v>
      </c>
    </row>
    <row r="21" spans="1:18" ht="15">
      <c r="A21" s="147" t="s">
        <v>55</v>
      </c>
      <c r="B21" s="159" t="s">
        <v>56</v>
      </c>
      <c r="C21" s="83"/>
      <c r="D21" s="83"/>
      <c r="E21" s="160" t="s">
        <v>57</v>
      </c>
      <c r="F21" s="151" t="s">
        <v>58</v>
      </c>
      <c r="G21" s="88">
        <f>SUM(G22:G24)</f>
        <v>24185</v>
      </c>
      <c r="H21" s="88">
        <v>24181</v>
      </c>
      <c r="I21" s="194"/>
      <c r="J21" s="194"/>
      <c r="K21" s="194"/>
      <c r="L21" s="194"/>
      <c r="M21" s="195"/>
      <c r="N21" s="194"/>
      <c r="O21" s="194"/>
      <c r="P21" s="194"/>
      <c r="Q21" s="194"/>
      <c r="R21" s="194"/>
    </row>
    <row r="22" spans="1:8" ht="15">
      <c r="A22" s="147" t="s">
        <v>59</v>
      </c>
      <c r="B22" s="150"/>
      <c r="C22" s="161"/>
      <c r="D22" s="87"/>
      <c r="E22" s="152" t="s">
        <v>60</v>
      </c>
      <c r="F22" s="151" t="s">
        <v>61</v>
      </c>
      <c r="G22" s="84">
        <v>550</v>
      </c>
      <c r="H22" s="84">
        <v>550</v>
      </c>
    </row>
    <row r="23" spans="1:13" ht="15">
      <c r="A23" s="147" t="s">
        <v>62</v>
      </c>
      <c r="B23" s="150" t="s">
        <v>63</v>
      </c>
      <c r="C23" s="83"/>
      <c r="D23" s="83"/>
      <c r="E23" s="162" t="s">
        <v>64</v>
      </c>
      <c r="F23" s="151" t="s">
        <v>65</v>
      </c>
      <c r="G23" s="84"/>
      <c r="H23" s="84"/>
      <c r="M23" s="89"/>
    </row>
    <row r="24" spans="1:8" ht="15">
      <c r="A24" s="147" t="s">
        <v>66</v>
      </c>
      <c r="B24" s="150" t="s">
        <v>67</v>
      </c>
      <c r="C24" s="83">
        <v>7</v>
      </c>
      <c r="D24" s="83">
        <v>2</v>
      </c>
      <c r="E24" s="149" t="s">
        <v>68</v>
      </c>
      <c r="F24" s="151" t="s">
        <v>69</v>
      </c>
      <c r="G24" s="84">
        <v>23635</v>
      </c>
      <c r="H24" s="84">
        <v>23611</v>
      </c>
    </row>
    <row r="25" spans="1:18" ht="15">
      <c r="A25" s="147" t="s">
        <v>70</v>
      </c>
      <c r="B25" s="150" t="s">
        <v>71</v>
      </c>
      <c r="C25" s="83"/>
      <c r="D25" s="83"/>
      <c r="E25" s="162" t="s">
        <v>72</v>
      </c>
      <c r="F25" s="154" t="s">
        <v>73</v>
      </c>
      <c r="G25" s="86">
        <f>G19+G20+G21</f>
        <v>78326</v>
      </c>
      <c r="H25" s="86">
        <f>H19+H20+H21</f>
        <v>61792</v>
      </c>
      <c r="I25" s="194"/>
      <c r="J25" s="194"/>
      <c r="K25" s="194"/>
      <c r="L25" s="194"/>
      <c r="M25" s="195"/>
      <c r="N25" s="194"/>
      <c r="O25" s="194"/>
      <c r="P25" s="194"/>
      <c r="Q25" s="194"/>
      <c r="R25" s="194"/>
    </row>
    <row r="26" spans="1:8" ht="15">
      <c r="A26" s="147" t="s">
        <v>74</v>
      </c>
      <c r="B26" s="150" t="s">
        <v>75</v>
      </c>
      <c r="C26" s="83"/>
      <c r="D26" s="83">
        <v>2</v>
      </c>
      <c r="E26" s="149" t="s">
        <v>76</v>
      </c>
      <c r="F26" s="155"/>
      <c r="G26" s="156"/>
      <c r="H26" s="157"/>
    </row>
    <row r="27" spans="1:18" ht="15">
      <c r="A27" s="147" t="s">
        <v>77</v>
      </c>
      <c r="B27" s="159" t="s">
        <v>78</v>
      </c>
      <c r="C27" s="87">
        <f>SUM(C23:C26)</f>
        <v>7</v>
      </c>
      <c r="D27" s="87">
        <f>SUM(D23:D26)</f>
        <v>4</v>
      </c>
      <c r="E27" s="162" t="s">
        <v>79</v>
      </c>
      <c r="F27" s="151" t="s">
        <v>80</v>
      </c>
      <c r="G27" s="86">
        <f>SUM(G28:G30)</f>
        <v>19407</v>
      </c>
      <c r="H27" s="86">
        <f>SUM(H28:H30)</f>
        <v>20826</v>
      </c>
      <c r="I27" s="194"/>
      <c r="J27" s="194"/>
      <c r="K27" s="194"/>
      <c r="L27" s="194"/>
      <c r="M27" s="195"/>
      <c r="N27" s="194"/>
      <c r="O27" s="194"/>
      <c r="P27" s="194"/>
      <c r="Q27" s="194"/>
      <c r="R27" s="194"/>
    </row>
    <row r="28" spans="1:8" ht="15">
      <c r="A28" s="147"/>
      <c r="B28" s="150"/>
      <c r="C28" s="161"/>
      <c r="D28" s="87"/>
      <c r="E28" s="149" t="s">
        <v>81</v>
      </c>
      <c r="F28" s="151" t="s">
        <v>82</v>
      </c>
      <c r="G28" s="84">
        <f>21263-1358</f>
        <v>19905</v>
      </c>
      <c r="H28" s="84">
        <v>20826</v>
      </c>
    </row>
    <row r="29" spans="1:13" ht="15">
      <c r="A29" s="147" t="s">
        <v>83</v>
      </c>
      <c r="B29" s="150"/>
      <c r="C29" s="161"/>
      <c r="D29" s="87"/>
      <c r="E29" s="160" t="s">
        <v>84</v>
      </c>
      <c r="F29" s="151" t="s">
        <v>85</v>
      </c>
      <c r="G29" s="243">
        <v>-498</v>
      </c>
      <c r="H29" s="243"/>
      <c r="M29" s="89"/>
    </row>
    <row r="30" spans="1:8" ht="15">
      <c r="A30" s="147" t="s">
        <v>86</v>
      </c>
      <c r="B30" s="150" t="s">
        <v>87</v>
      </c>
      <c r="C30" s="83"/>
      <c r="D30" s="83"/>
      <c r="E30" s="149" t="s">
        <v>88</v>
      </c>
      <c r="F30" s="151" t="s">
        <v>89</v>
      </c>
      <c r="G30" s="90"/>
      <c r="H30" s="90"/>
    </row>
    <row r="31" spans="1:13" ht="15">
      <c r="A31" s="147" t="s">
        <v>90</v>
      </c>
      <c r="B31" s="150" t="s">
        <v>91</v>
      </c>
      <c r="C31" s="244"/>
      <c r="D31" s="244"/>
      <c r="E31" s="162" t="s">
        <v>92</v>
      </c>
      <c r="F31" s="151" t="s">
        <v>93</v>
      </c>
      <c r="G31" s="84">
        <v>1358</v>
      </c>
      <c r="H31" s="84"/>
      <c r="M31" s="89"/>
    </row>
    <row r="32" spans="1:15" ht="15">
      <c r="A32" s="147" t="s">
        <v>94</v>
      </c>
      <c r="B32" s="159" t="s">
        <v>95</v>
      </c>
      <c r="C32" s="87">
        <f>C30+C31</f>
        <v>0</v>
      </c>
      <c r="D32" s="87">
        <f>D30+D31</f>
        <v>0</v>
      </c>
      <c r="E32" s="152" t="s">
        <v>96</v>
      </c>
      <c r="F32" s="151" t="s">
        <v>97</v>
      </c>
      <c r="G32" s="243"/>
      <c r="H32" s="243">
        <v>-498</v>
      </c>
      <c r="I32" s="194"/>
      <c r="J32" s="194"/>
      <c r="K32" s="194"/>
      <c r="L32" s="194"/>
      <c r="M32" s="194"/>
      <c r="N32" s="194"/>
      <c r="O32" s="194"/>
    </row>
    <row r="33" spans="1:18" ht="15">
      <c r="A33" s="147" t="s">
        <v>98</v>
      </c>
      <c r="B33" s="153"/>
      <c r="C33" s="161"/>
      <c r="D33" s="87"/>
      <c r="E33" s="162" t="s">
        <v>99</v>
      </c>
      <c r="F33" s="154" t="s">
        <v>100</v>
      </c>
      <c r="G33" s="86">
        <f>G27+G31+G32</f>
        <v>20765</v>
      </c>
      <c r="H33" s="86">
        <f>H27+H31+H32</f>
        <v>20328</v>
      </c>
      <c r="I33" s="194"/>
      <c r="J33" s="194"/>
      <c r="K33" s="194"/>
      <c r="L33" s="194"/>
      <c r="M33" s="194"/>
      <c r="N33" s="194"/>
      <c r="O33" s="194"/>
      <c r="P33" s="194"/>
      <c r="Q33" s="194"/>
      <c r="R33" s="194"/>
    </row>
    <row r="34" spans="1:14" ht="25.5">
      <c r="A34" s="147" t="s">
        <v>101</v>
      </c>
      <c r="B34" s="153" t="s">
        <v>102</v>
      </c>
      <c r="C34" s="87">
        <f>SUM(C35:C38)</f>
        <v>4387</v>
      </c>
      <c r="D34" s="87">
        <f>SUM(D35:D38)</f>
        <v>4360</v>
      </c>
      <c r="E34" s="149"/>
      <c r="F34" s="169"/>
      <c r="G34" s="186"/>
      <c r="H34" s="186"/>
      <c r="I34" s="194"/>
      <c r="J34" s="194"/>
      <c r="K34" s="194"/>
      <c r="L34" s="194"/>
      <c r="M34" s="194"/>
      <c r="N34" s="194"/>
    </row>
    <row r="35" spans="1:8" ht="15">
      <c r="A35" s="147" t="s">
        <v>103</v>
      </c>
      <c r="B35" s="150" t="s">
        <v>104</v>
      </c>
      <c r="C35" s="83"/>
      <c r="D35" s="83"/>
      <c r="E35" s="165"/>
      <c r="F35" s="186"/>
      <c r="G35" s="186"/>
      <c r="H35" s="186"/>
    </row>
    <row r="36" spans="1:18" ht="15">
      <c r="A36" s="147" t="s">
        <v>105</v>
      </c>
      <c r="B36" s="150" t="s">
        <v>106</v>
      </c>
      <c r="C36" s="83"/>
      <c r="D36" s="83"/>
      <c r="E36" s="308" t="s">
        <v>107</v>
      </c>
      <c r="F36" s="169" t="s">
        <v>108</v>
      </c>
      <c r="G36" s="94">
        <f>G25+G17+G33</f>
        <v>104591</v>
      </c>
      <c r="H36" s="94">
        <f>H25+H17+H33</f>
        <v>87620</v>
      </c>
      <c r="I36" s="194"/>
      <c r="J36" s="194"/>
      <c r="K36" s="194"/>
      <c r="L36" s="194"/>
      <c r="M36" s="194"/>
      <c r="N36" s="194"/>
      <c r="O36" s="194"/>
      <c r="P36" s="194"/>
      <c r="Q36" s="194"/>
      <c r="R36" s="194"/>
    </row>
    <row r="37" spans="1:13" ht="15">
      <c r="A37" s="147" t="s">
        <v>109</v>
      </c>
      <c r="B37" s="150" t="s">
        <v>110</v>
      </c>
      <c r="C37" s="83">
        <v>4387</v>
      </c>
      <c r="D37" s="83">
        <v>4360</v>
      </c>
      <c r="E37" s="149"/>
      <c r="F37" s="170"/>
      <c r="G37" s="163"/>
      <c r="H37" s="164"/>
      <c r="M37" s="89"/>
    </row>
    <row r="38" spans="1:8" ht="15">
      <c r="A38" s="147" t="s">
        <v>111</v>
      </c>
      <c r="B38" s="150" t="s">
        <v>112</v>
      </c>
      <c r="C38" s="306">
        <f>34195-34195</f>
        <v>0</v>
      </c>
      <c r="D38" s="306">
        <f>34195-34195</f>
        <v>0</v>
      </c>
      <c r="E38" s="171"/>
      <c r="F38" s="166"/>
      <c r="G38" s="167"/>
      <c r="H38" s="168"/>
    </row>
    <row r="39" spans="1:15" ht="15">
      <c r="A39" s="147" t="s">
        <v>113</v>
      </c>
      <c r="B39" s="172" t="s">
        <v>114</v>
      </c>
      <c r="C39" s="91">
        <f>C40+C41+C43</f>
        <v>249</v>
      </c>
      <c r="D39" s="91">
        <f>D40+D41+D43</f>
        <v>299</v>
      </c>
      <c r="E39" s="309" t="s">
        <v>115</v>
      </c>
      <c r="F39" s="169" t="s">
        <v>116</v>
      </c>
      <c r="G39" s="314">
        <v>2013</v>
      </c>
      <c r="H39" s="314">
        <v>1984</v>
      </c>
      <c r="I39" s="194"/>
      <c r="J39" s="194"/>
      <c r="K39" s="194"/>
      <c r="L39" s="194"/>
      <c r="M39" s="195"/>
      <c r="N39" s="194"/>
      <c r="O39" s="194"/>
    </row>
    <row r="40" spans="1:8" ht="15">
      <c r="A40" s="147" t="s">
        <v>117</v>
      </c>
      <c r="B40" s="172" t="s">
        <v>118</v>
      </c>
      <c r="C40" s="83">
        <v>249</v>
      </c>
      <c r="D40" s="83">
        <v>299</v>
      </c>
      <c r="E40" s="152"/>
      <c r="F40" s="175"/>
      <c r="G40" s="186"/>
      <c r="H40" s="186"/>
    </row>
    <row r="41" spans="1:8" ht="15">
      <c r="A41" s="147" t="s">
        <v>119</v>
      </c>
      <c r="B41" s="172" t="s">
        <v>120</v>
      </c>
      <c r="C41" s="83">
        <v>0</v>
      </c>
      <c r="D41" s="83">
        <v>0</v>
      </c>
      <c r="E41" s="309" t="s">
        <v>121</v>
      </c>
      <c r="F41" s="186"/>
      <c r="G41" s="186"/>
      <c r="H41" s="186"/>
    </row>
    <row r="42" spans="1:8" ht="15">
      <c r="A42" s="147" t="s">
        <v>122</v>
      </c>
      <c r="B42" s="172" t="s">
        <v>123</v>
      </c>
      <c r="C42" s="92">
        <v>0</v>
      </c>
      <c r="D42" s="92">
        <v>0</v>
      </c>
      <c r="E42" s="149" t="s">
        <v>124</v>
      </c>
      <c r="F42" s="186"/>
      <c r="G42" s="186"/>
      <c r="H42" s="186"/>
    </row>
    <row r="43" spans="1:13" ht="15">
      <c r="A43" s="147" t="s">
        <v>125</v>
      </c>
      <c r="B43" s="172" t="s">
        <v>126</v>
      </c>
      <c r="C43" s="83"/>
      <c r="D43" s="83"/>
      <c r="E43" s="152" t="s">
        <v>127</v>
      </c>
      <c r="F43" s="151" t="s">
        <v>128</v>
      </c>
      <c r="G43" s="84"/>
      <c r="H43" s="84"/>
      <c r="M43" s="89"/>
    </row>
    <row r="44" spans="1:8" ht="15">
      <c r="A44" s="147" t="s">
        <v>129</v>
      </c>
      <c r="B44" s="172" t="s">
        <v>130</v>
      </c>
      <c r="C44" s="83">
        <v>55590</v>
      </c>
      <c r="D44" s="83">
        <v>34195</v>
      </c>
      <c r="E44" s="173" t="s">
        <v>131</v>
      </c>
      <c r="F44" s="151" t="s">
        <v>132</v>
      </c>
      <c r="G44" s="84"/>
      <c r="H44" s="84"/>
    </row>
    <row r="45" spans="1:15" ht="15">
      <c r="A45" s="147" t="s">
        <v>133</v>
      </c>
      <c r="B45" s="158" t="s">
        <v>134</v>
      </c>
      <c r="C45" s="87">
        <f>C34+C39+C44</f>
        <v>60226</v>
      </c>
      <c r="D45" s="87">
        <f>D34+D39+D44</f>
        <v>38854</v>
      </c>
      <c r="E45" s="160" t="s">
        <v>135</v>
      </c>
      <c r="F45" s="151" t="s">
        <v>136</v>
      </c>
      <c r="G45" s="84"/>
      <c r="H45" s="84"/>
      <c r="I45" s="194"/>
      <c r="J45" s="194"/>
      <c r="K45" s="194"/>
      <c r="L45" s="194"/>
      <c r="M45" s="195"/>
      <c r="N45" s="194"/>
      <c r="O45" s="194"/>
    </row>
    <row r="46" spans="1:8" ht="15">
      <c r="A46" s="147" t="s">
        <v>137</v>
      </c>
      <c r="B46" s="150"/>
      <c r="C46" s="161"/>
      <c r="D46" s="87"/>
      <c r="E46" s="149" t="s">
        <v>138</v>
      </c>
      <c r="F46" s="151" t="s">
        <v>139</v>
      </c>
      <c r="G46" s="84"/>
      <c r="H46" s="84"/>
    </row>
    <row r="47" spans="1:13" ht="15">
      <c r="A47" s="147" t="s">
        <v>140</v>
      </c>
      <c r="B47" s="150" t="s">
        <v>141</v>
      </c>
      <c r="C47" s="83">
        <v>5472</v>
      </c>
      <c r="D47" s="83">
        <v>7081</v>
      </c>
      <c r="E47" s="160" t="s">
        <v>142</v>
      </c>
      <c r="F47" s="151" t="s">
        <v>143</v>
      </c>
      <c r="G47" s="84"/>
      <c r="H47" s="84"/>
      <c r="M47" s="89"/>
    </row>
    <row r="48" spans="1:8" ht="15">
      <c r="A48" s="147" t="s">
        <v>144</v>
      </c>
      <c r="B48" s="153" t="s">
        <v>145</v>
      </c>
      <c r="C48" s="83"/>
      <c r="D48" s="83"/>
      <c r="E48" s="149" t="s">
        <v>146</v>
      </c>
      <c r="F48" s="151" t="s">
        <v>147</v>
      </c>
      <c r="G48" s="84"/>
      <c r="H48" s="84"/>
    </row>
    <row r="49" spans="1:18" ht="15">
      <c r="A49" s="147" t="s">
        <v>148</v>
      </c>
      <c r="B49" s="150" t="s">
        <v>149</v>
      </c>
      <c r="C49" s="83"/>
      <c r="D49" s="83"/>
      <c r="E49" s="160" t="s">
        <v>47</v>
      </c>
      <c r="F49" s="154" t="s">
        <v>150</v>
      </c>
      <c r="G49" s="86">
        <f>SUM(G43:G48)</f>
        <v>0</v>
      </c>
      <c r="H49" s="86">
        <f>SUM(H43:H48)</f>
        <v>0</v>
      </c>
      <c r="I49" s="194"/>
      <c r="J49" s="194"/>
      <c r="K49" s="194"/>
      <c r="L49" s="194"/>
      <c r="M49" s="194"/>
      <c r="N49" s="194"/>
      <c r="O49" s="194"/>
      <c r="P49" s="194"/>
      <c r="Q49" s="194"/>
      <c r="R49" s="194"/>
    </row>
    <row r="50" spans="1:8" ht="15">
      <c r="A50" s="147" t="s">
        <v>74</v>
      </c>
      <c r="B50" s="150" t="s">
        <v>151</v>
      </c>
      <c r="C50" s="83"/>
      <c r="D50" s="83"/>
      <c r="E50" s="149"/>
      <c r="F50" s="151"/>
      <c r="G50" s="161"/>
      <c r="H50" s="86"/>
    </row>
    <row r="51" spans="1:15" ht="15">
      <c r="A51" s="147" t="s">
        <v>152</v>
      </c>
      <c r="B51" s="158" t="s">
        <v>153</v>
      </c>
      <c r="C51" s="87">
        <f>SUM(C47:C50)</f>
        <v>5472</v>
      </c>
      <c r="D51" s="87">
        <f>SUM(D47:D50)</f>
        <v>7081</v>
      </c>
      <c r="E51" s="160" t="s">
        <v>154</v>
      </c>
      <c r="F51" s="154" t="s">
        <v>155</v>
      </c>
      <c r="G51" s="84"/>
      <c r="H51" s="84"/>
      <c r="I51" s="194"/>
      <c r="J51" s="194"/>
      <c r="K51" s="194"/>
      <c r="L51" s="194"/>
      <c r="M51" s="194"/>
      <c r="N51" s="194"/>
      <c r="O51" s="194"/>
    </row>
    <row r="52" spans="1:8" ht="15">
      <c r="A52" s="147" t="s">
        <v>156</v>
      </c>
      <c r="B52" s="158"/>
      <c r="C52" s="161"/>
      <c r="D52" s="87"/>
      <c r="E52" s="149" t="s">
        <v>157</v>
      </c>
      <c r="F52" s="154" t="s">
        <v>158</v>
      </c>
      <c r="G52" s="84"/>
      <c r="H52" s="84"/>
    </row>
    <row r="53" spans="1:8" ht="15">
      <c r="A53" s="147" t="s">
        <v>159</v>
      </c>
      <c r="B53" s="158" t="s">
        <v>160</v>
      </c>
      <c r="C53" s="83"/>
      <c r="D53" s="83"/>
      <c r="E53" s="149" t="s">
        <v>161</v>
      </c>
      <c r="F53" s="154" t="s">
        <v>162</v>
      </c>
      <c r="G53" s="84">
        <f>4292+1843</f>
        <v>6135</v>
      </c>
      <c r="H53" s="84">
        <v>4420</v>
      </c>
    </row>
    <row r="54" spans="1:8" ht="15">
      <c r="A54" s="147" t="s">
        <v>163</v>
      </c>
      <c r="B54" s="158" t="s">
        <v>164</v>
      </c>
      <c r="C54" s="83">
        <v>173</v>
      </c>
      <c r="D54" s="83">
        <v>351</v>
      </c>
      <c r="E54" s="149" t="s">
        <v>165</v>
      </c>
      <c r="F54" s="154" t="s">
        <v>166</v>
      </c>
      <c r="G54" s="84"/>
      <c r="H54" s="84">
        <v>62</v>
      </c>
    </row>
    <row r="55" spans="1:18" ht="14.25">
      <c r="A55" s="312" t="s">
        <v>167</v>
      </c>
      <c r="B55" s="174" t="s">
        <v>168</v>
      </c>
      <c r="C55" s="313">
        <f>C19+C20+C21+C27+C32+C45+C51+C53+C54</f>
        <v>109519</v>
      </c>
      <c r="D55" s="313">
        <f>D19+D20+D21+D27+D32+D45+D51+D53+D54</f>
        <v>88564</v>
      </c>
      <c r="E55" s="308" t="s">
        <v>169</v>
      </c>
      <c r="F55" s="169" t="s">
        <v>170</v>
      </c>
      <c r="G55" s="94">
        <f>G49+G51+G52+G53+G54</f>
        <v>6135</v>
      </c>
      <c r="H55" s="94">
        <f>H49+H51+H52+H53+H54</f>
        <v>4482</v>
      </c>
      <c r="I55" s="194"/>
      <c r="J55" s="194"/>
      <c r="K55" s="194"/>
      <c r="L55" s="194"/>
      <c r="M55" s="195"/>
      <c r="N55" s="194"/>
      <c r="O55" s="194"/>
      <c r="P55" s="194"/>
      <c r="Q55" s="194"/>
      <c r="R55" s="194"/>
    </row>
    <row r="56" spans="1:8" ht="15">
      <c r="A56" s="307" t="s">
        <v>171</v>
      </c>
      <c r="B56" s="153"/>
      <c r="C56" s="161"/>
      <c r="D56" s="87"/>
      <c r="E56" s="149"/>
      <c r="F56" s="175"/>
      <c r="G56" s="161"/>
      <c r="H56" s="86"/>
    </row>
    <row r="57" spans="1:13" ht="15">
      <c r="A57" s="147" t="s">
        <v>172</v>
      </c>
      <c r="B57" s="150"/>
      <c r="C57" s="161"/>
      <c r="D57" s="87"/>
      <c r="E57" s="308" t="s">
        <v>173</v>
      </c>
      <c r="F57" s="175"/>
      <c r="G57" s="161"/>
      <c r="H57" s="86"/>
      <c r="M57" s="89"/>
    </row>
    <row r="58" spans="1:8" ht="15">
      <c r="A58" s="147" t="s">
        <v>174</v>
      </c>
      <c r="B58" s="150" t="s">
        <v>175</v>
      </c>
      <c r="C58" s="83">
        <v>222</v>
      </c>
      <c r="D58" s="83">
        <v>488</v>
      </c>
      <c r="E58" s="149" t="s">
        <v>124</v>
      </c>
      <c r="F58" s="176"/>
      <c r="G58" s="161"/>
      <c r="H58" s="86"/>
    </row>
    <row r="59" spans="1:13" ht="25.5">
      <c r="A59" s="147" t="s">
        <v>176</v>
      </c>
      <c r="B59" s="150" t="s">
        <v>177</v>
      </c>
      <c r="C59" s="83"/>
      <c r="D59" s="83">
        <v>13</v>
      </c>
      <c r="E59" s="160" t="s">
        <v>178</v>
      </c>
      <c r="F59" s="151" t="s">
        <v>179</v>
      </c>
      <c r="G59" s="84">
        <v>343</v>
      </c>
      <c r="H59" s="84">
        <v>232</v>
      </c>
      <c r="M59" s="89"/>
    </row>
    <row r="60" spans="1:8" ht="15">
      <c r="A60" s="147" t="s">
        <v>180</v>
      </c>
      <c r="B60" s="150" t="s">
        <v>181</v>
      </c>
      <c r="C60" s="83">
        <v>138</v>
      </c>
      <c r="D60" s="83">
        <v>174</v>
      </c>
      <c r="E60" s="149" t="s">
        <v>182</v>
      </c>
      <c r="F60" s="151" t="s">
        <v>183</v>
      </c>
      <c r="G60" s="84"/>
      <c r="H60" s="84"/>
    </row>
    <row r="61" spans="1:18" ht="15">
      <c r="A61" s="147" t="s">
        <v>184</v>
      </c>
      <c r="B61" s="153" t="s">
        <v>185</v>
      </c>
      <c r="C61" s="83"/>
      <c r="D61" s="83">
        <v>15</v>
      </c>
      <c r="E61" s="152" t="s">
        <v>186</v>
      </c>
      <c r="F61" s="176" t="s">
        <v>187</v>
      </c>
      <c r="G61" s="86">
        <f>SUM(G62:G68)</f>
        <v>341</v>
      </c>
      <c r="H61" s="86">
        <f>SUM(H62:H68)</f>
        <v>666</v>
      </c>
      <c r="I61" s="194"/>
      <c r="J61" s="194"/>
      <c r="K61" s="194"/>
      <c r="L61" s="194"/>
      <c r="M61" s="195"/>
      <c r="N61" s="194"/>
      <c r="O61" s="194"/>
      <c r="P61" s="194"/>
      <c r="Q61" s="194"/>
      <c r="R61" s="194"/>
    </row>
    <row r="62" spans="1:8" ht="15">
      <c r="A62" s="147" t="s">
        <v>188</v>
      </c>
      <c r="B62" s="153" t="s">
        <v>189</v>
      </c>
      <c r="C62" s="83"/>
      <c r="D62" s="83"/>
      <c r="E62" s="152" t="s">
        <v>190</v>
      </c>
      <c r="F62" s="151" t="s">
        <v>191</v>
      </c>
      <c r="G62" s="84"/>
      <c r="H62" s="84"/>
    </row>
    <row r="63" spans="1:13" ht="15">
      <c r="A63" s="147" t="s">
        <v>192</v>
      </c>
      <c r="B63" s="150" t="s">
        <v>193</v>
      </c>
      <c r="C63" s="83"/>
      <c r="D63" s="83"/>
      <c r="E63" s="149" t="s">
        <v>194</v>
      </c>
      <c r="F63" s="151" t="s">
        <v>195</v>
      </c>
      <c r="G63" s="84"/>
      <c r="H63" s="84"/>
      <c r="M63" s="89"/>
    </row>
    <row r="64" spans="1:15" ht="15">
      <c r="A64" s="147" t="s">
        <v>47</v>
      </c>
      <c r="B64" s="158" t="s">
        <v>196</v>
      </c>
      <c r="C64" s="87">
        <f>SUM(C58:C63)</f>
        <v>360</v>
      </c>
      <c r="D64" s="87">
        <f>SUM(D58:D63)</f>
        <v>690</v>
      </c>
      <c r="E64" s="149" t="s">
        <v>197</v>
      </c>
      <c r="F64" s="151" t="s">
        <v>198</v>
      </c>
      <c r="G64" s="84">
        <v>142</v>
      </c>
      <c r="H64" s="84">
        <v>334</v>
      </c>
      <c r="I64" s="194"/>
      <c r="J64" s="194"/>
      <c r="K64" s="194"/>
      <c r="L64" s="194"/>
      <c r="M64" s="194"/>
      <c r="N64" s="194"/>
      <c r="O64" s="194"/>
    </row>
    <row r="65" spans="1:8" ht="15">
      <c r="A65" s="147"/>
      <c r="B65" s="158"/>
      <c r="C65" s="161"/>
      <c r="D65" s="87"/>
      <c r="E65" s="149" t="s">
        <v>199</v>
      </c>
      <c r="F65" s="151" t="s">
        <v>200</v>
      </c>
      <c r="G65" s="84">
        <v>62</v>
      </c>
      <c r="H65" s="84">
        <v>167</v>
      </c>
    </row>
    <row r="66" spans="1:8" ht="15">
      <c r="A66" s="147" t="s">
        <v>201</v>
      </c>
      <c r="B66" s="150"/>
      <c r="C66" s="161"/>
      <c r="D66" s="87"/>
      <c r="E66" s="149" t="s">
        <v>202</v>
      </c>
      <c r="F66" s="151" t="s">
        <v>203</v>
      </c>
      <c r="G66" s="84">
        <f>65+8</f>
        <v>73</v>
      </c>
      <c r="H66" s="84">
        <v>91</v>
      </c>
    </row>
    <row r="67" spans="1:8" ht="15">
      <c r="A67" s="147" t="s">
        <v>204</v>
      </c>
      <c r="B67" s="150" t="s">
        <v>205</v>
      </c>
      <c r="C67" s="83">
        <v>412</v>
      </c>
      <c r="D67" s="83">
        <v>2960</v>
      </c>
      <c r="E67" s="149" t="s">
        <v>206</v>
      </c>
      <c r="F67" s="151" t="s">
        <v>207</v>
      </c>
      <c r="G67" s="84">
        <v>22</v>
      </c>
      <c r="H67" s="84">
        <v>27</v>
      </c>
    </row>
    <row r="68" spans="1:8" ht="15">
      <c r="A68" s="147" t="s">
        <v>208</v>
      </c>
      <c r="B68" s="150" t="s">
        <v>209</v>
      </c>
      <c r="C68" s="83">
        <f>396</f>
        <v>396</v>
      </c>
      <c r="D68" s="83">
        <v>317</v>
      </c>
      <c r="E68" s="149" t="s">
        <v>210</v>
      </c>
      <c r="F68" s="151" t="s">
        <v>211</v>
      </c>
      <c r="G68" s="84">
        <v>42</v>
      </c>
      <c r="H68" s="84">
        <v>47</v>
      </c>
    </row>
    <row r="69" spans="1:8" ht="15">
      <c r="A69" s="147" t="s">
        <v>212</v>
      </c>
      <c r="B69" s="150" t="s">
        <v>213</v>
      </c>
      <c r="C69" s="83">
        <v>6</v>
      </c>
      <c r="D69" s="83">
        <v>20</v>
      </c>
      <c r="E69" s="160" t="s">
        <v>74</v>
      </c>
      <c r="F69" s="151" t="s">
        <v>214</v>
      </c>
      <c r="G69" s="84">
        <f>2625+40</f>
        <v>2665</v>
      </c>
      <c r="H69" s="84">
        <v>2320</v>
      </c>
    </row>
    <row r="70" spans="1:8" ht="15">
      <c r="A70" s="147" t="s">
        <v>215</v>
      </c>
      <c r="B70" s="150" t="s">
        <v>216</v>
      </c>
      <c r="C70" s="83">
        <v>2776</v>
      </c>
      <c r="D70" s="83"/>
      <c r="E70" s="149" t="s">
        <v>217</v>
      </c>
      <c r="F70" s="151" t="s">
        <v>218</v>
      </c>
      <c r="G70" s="84"/>
      <c r="H70" s="84"/>
    </row>
    <row r="71" spans="1:18" ht="15">
      <c r="A71" s="147" t="s">
        <v>219</v>
      </c>
      <c r="B71" s="150" t="s">
        <v>220</v>
      </c>
      <c r="C71" s="83">
        <v>235</v>
      </c>
      <c r="D71" s="83">
        <v>165</v>
      </c>
      <c r="E71" s="162" t="s">
        <v>42</v>
      </c>
      <c r="F71" s="177" t="s">
        <v>221</v>
      </c>
      <c r="G71" s="93">
        <f>G59+G60+G61+G69+G70</f>
        <v>3349</v>
      </c>
      <c r="H71" s="93">
        <f>H59+H60+H61+H69+H70</f>
        <v>3218</v>
      </c>
      <c r="I71" s="194"/>
      <c r="J71" s="194"/>
      <c r="K71" s="194"/>
      <c r="L71" s="194"/>
      <c r="M71" s="194"/>
      <c r="N71" s="194"/>
      <c r="O71" s="194"/>
      <c r="P71" s="194"/>
      <c r="Q71" s="194"/>
      <c r="R71" s="194"/>
    </row>
    <row r="72" spans="1:8" ht="15">
      <c r="A72" s="147" t="s">
        <v>222</v>
      </c>
      <c r="B72" s="150" t="s">
        <v>223</v>
      </c>
      <c r="C72" s="83">
        <v>54</v>
      </c>
      <c r="D72" s="83">
        <v>27</v>
      </c>
      <c r="E72" s="152"/>
      <c r="F72" s="178"/>
      <c r="G72" s="179"/>
      <c r="H72" s="180"/>
    </row>
    <row r="73" spans="1:8" ht="15">
      <c r="A73" s="147" t="s">
        <v>224</v>
      </c>
      <c r="B73" s="150" t="s">
        <v>225</v>
      </c>
      <c r="C73" s="83"/>
      <c r="D73" s="83"/>
      <c r="E73" s="95"/>
      <c r="F73" s="181"/>
      <c r="G73" s="182"/>
      <c r="H73" s="183"/>
    </row>
    <row r="74" spans="1:8" ht="15">
      <c r="A74" s="147" t="s">
        <v>226</v>
      </c>
      <c r="B74" s="150" t="s">
        <v>227</v>
      </c>
      <c r="C74" s="83">
        <f>93+3</f>
        <v>96</v>
      </c>
      <c r="D74" s="83">
        <v>524</v>
      </c>
      <c r="E74" s="149" t="s">
        <v>228</v>
      </c>
      <c r="F74" s="184" t="s">
        <v>229</v>
      </c>
      <c r="G74" s="84"/>
      <c r="H74" s="84"/>
    </row>
    <row r="75" spans="1:15" ht="15">
      <c r="A75" s="147" t="s">
        <v>72</v>
      </c>
      <c r="B75" s="158" t="s">
        <v>230</v>
      </c>
      <c r="C75" s="87">
        <f>SUM(C67:C74)</f>
        <v>3975</v>
      </c>
      <c r="D75" s="87">
        <f>SUM(D67:D74)</f>
        <v>4013</v>
      </c>
      <c r="E75" s="160" t="s">
        <v>157</v>
      </c>
      <c r="F75" s="154" t="s">
        <v>231</v>
      </c>
      <c r="G75" s="84"/>
      <c r="H75" s="84">
        <v>20</v>
      </c>
      <c r="I75" s="194"/>
      <c r="J75" s="194"/>
      <c r="K75" s="194"/>
      <c r="L75" s="194"/>
      <c r="M75" s="194"/>
      <c r="N75" s="194"/>
      <c r="O75" s="194"/>
    </row>
    <row r="76" spans="1:8" ht="15">
      <c r="A76" s="147"/>
      <c r="B76" s="150"/>
      <c r="C76" s="161"/>
      <c r="D76" s="87"/>
      <c r="E76" s="149" t="s">
        <v>232</v>
      </c>
      <c r="F76" s="154" t="s">
        <v>233</v>
      </c>
      <c r="G76" s="84"/>
      <c r="H76" s="84">
        <v>5</v>
      </c>
    </row>
    <row r="77" spans="1:13" ht="15">
      <c r="A77" s="147" t="s">
        <v>234</v>
      </c>
      <c r="B77" s="150"/>
      <c r="C77" s="161"/>
      <c r="D77" s="87"/>
      <c r="E77" s="149"/>
      <c r="F77" s="185"/>
      <c r="G77" s="186"/>
      <c r="H77" s="187"/>
      <c r="M77" s="89"/>
    </row>
    <row r="78" spans="1:14" ht="15">
      <c r="A78" s="147" t="s">
        <v>235</v>
      </c>
      <c r="B78" s="150" t="s">
        <v>236</v>
      </c>
      <c r="C78" s="87">
        <f>SUM(C79:C81)</f>
        <v>53</v>
      </c>
      <c r="D78" s="87">
        <f>SUM(D79:D81)</f>
        <v>0</v>
      </c>
      <c r="E78" s="149"/>
      <c r="F78" s="186"/>
      <c r="G78" s="186"/>
      <c r="H78" s="187"/>
      <c r="I78" s="194"/>
      <c r="J78" s="194"/>
      <c r="K78" s="194"/>
      <c r="L78" s="194"/>
      <c r="M78" s="194"/>
      <c r="N78" s="194"/>
    </row>
    <row r="79" spans="1:18" ht="15">
      <c r="A79" s="147" t="s">
        <v>237</v>
      </c>
      <c r="B79" s="150" t="s">
        <v>238</v>
      </c>
      <c r="C79" s="83">
        <v>53</v>
      </c>
      <c r="D79" s="83"/>
      <c r="E79" s="160" t="s">
        <v>239</v>
      </c>
      <c r="F79" s="169" t="s">
        <v>240</v>
      </c>
      <c r="G79" s="94">
        <f>G71+G74+G75+G76</f>
        <v>3349</v>
      </c>
      <c r="H79" s="94">
        <f>H71+H74+H75+H76</f>
        <v>3243</v>
      </c>
      <c r="I79" s="194"/>
      <c r="J79" s="194"/>
      <c r="K79" s="194"/>
      <c r="L79" s="194"/>
      <c r="M79" s="194"/>
      <c r="N79" s="194"/>
      <c r="O79" s="194"/>
      <c r="P79" s="194"/>
      <c r="Q79" s="194"/>
      <c r="R79" s="194"/>
    </row>
    <row r="80" spans="1:8" ht="15">
      <c r="A80" s="147" t="s">
        <v>241</v>
      </c>
      <c r="B80" s="150" t="s">
        <v>242</v>
      </c>
      <c r="C80" s="83"/>
      <c r="D80" s="83"/>
      <c r="E80" s="149"/>
      <c r="F80" s="188"/>
      <c r="G80" s="189"/>
      <c r="H80" s="190"/>
    </row>
    <row r="81" spans="1:8" ht="15">
      <c r="A81" s="147" t="s">
        <v>243</v>
      </c>
      <c r="B81" s="150" t="s">
        <v>244</v>
      </c>
      <c r="C81" s="83"/>
      <c r="D81" s="83"/>
      <c r="E81" s="95"/>
      <c r="F81" s="189"/>
      <c r="G81" s="189"/>
      <c r="H81" s="190"/>
    </row>
    <row r="82" spans="1:8" ht="15">
      <c r="A82" s="147" t="s">
        <v>245</v>
      </c>
      <c r="B82" s="150" t="s">
        <v>246</v>
      </c>
      <c r="C82" s="83"/>
      <c r="D82" s="83">
        <v>143</v>
      </c>
      <c r="E82" s="171"/>
      <c r="F82" s="189"/>
      <c r="G82" s="189"/>
      <c r="H82" s="190"/>
    </row>
    <row r="83" spans="1:8" ht="15">
      <c r="A83" s="147" t="s">
        <v>129</v>
      </c>
      <c r="B83" s="150" t="s">
        <v>247</v>
      </c>
      <c r="C83" s="83"/>
      <c r="D83" s="83"/>
      <c r="E83" s="95"/>
      <c r="F83" s="189"/>
      <c r="G83" s="189"/>
      <c r="H83" s="190"/>
    </row>
    <row r="84" spans="1:14" ht="15">
      <c r="A84" s="147" t="s">
        <v>248</v>
      </c>
      <c r="B84" s="158" t="s">
        <v>249</v>
      </c>
      <c r="C84" s="87">
        <f>C83+C82+C78</f>
        <v>53</v>
      </c>
      <c r="D84" s="87">
        <f>D83+D82+D78</f>
        <v>143</v>
      </c>
      <c r="E84" s="171"/>
      <c r="F84" s="189"/>
      <c r="G84" s="189"/>
      <c r="H84" s="190"/>
      <c r="I84" s="194"/>
      <c r="J84" s="194"/>
      <c r="K84" s="194"/>
      <c r="L84" s="194"/>
      <c r="M84" s="194"/>
      <c r="N84" s="194"/>
    </row>
    <row r="85" spans="1:13" ht="15">
      <c r="A85" s="147"/>
      <c r="B85" s="158"/>
      <c r="C85" s="161"/>
      <c r="D85" s="87"/>
      <c r="E85" s="95"/>
      <c r="F85" s="189"/>
      <c r="G85" s="189"/>
      <c r="H85" s="190"/>
      <c r="M85" s="89"/>
    </row>
    <row r="86" spans="1:8" ht="15">
      <c r="A86" s="147" t="s">
        <v>250</v>
      </c>
      <c r="B86" s="150"/>
      <c r="C86" s="161"/>
      <c r="D86" s="87"/>
      <c r="E86" s="171"/>
      <c r="F86" s="189"/>
      <c r="G86" s="189"/>
      <c r="H86" s="190"/>
    </row>
    <row r="87" spans="1:13" ht="15">
      <c r="A87" s="147" t="s">
        <v>251</v>
      </c>
      <c r="B87" s="150" t="s">
        <v>252</v>
      </c>
      <c r="C87" s="83">
        <v>65</v>
      </c>
      <c r="D87" s="83">
        <v>53</v>
      </c>
      <c r="E87" s="95"/>
      <c r="F87" s="189"/>
      <c r="G87" s="189"/>
      <c r="H87" s="190"/>
      <c r="M87" s="89"/>
    </row>
    <row r="88" spans="1:8" ht="15">
      <c r="A88" s="147" t="s">
        <v>253</v>
      </c>
      <c r="B88" s="150" t="s">
        <v>254</v>
      </c>
      <c r="C88" s="83">
        <f>197+1916</f>
        <v>2113</v>
      </c>
      <c r="D88" s="83">
        <v>1034</v>
      </c>
      <c r="E88" s="171"/>
      <c r="F88" s="189"/>
      <c r="G88" s="189"/>
      <c r="H88" s="190"/>
    </row>
    <row r="89" spans="1:13" ht="15">
      <c r="A89" s="147" t="s">
        <v>255</v>
      </c>
      <c r="B89" s="150" t="s">
        <v>256</v>
      </c>
      <c r="C89" s="83"/>
      <c r="D89" s="83">
        <v>2788</v>
      </c>
      <c r="E89" s="171"/>
      <c r="F89" s="189"/>
      <c r="G89" s="189"/>
      <c r="H89" s="190"/>
      <c r="M89" s="89"/>
    </row>
    <row r="90" spans="1:8" ht="15">
      <c r="A90" s="147" t="s">
        <v>257</v>
      </c>
      <c r="B90" s="150" t="s">
        <v>258</v>
      </c>
      <c r="C90" s="83">
        <v>3</v>
      </c>
      <c r="D90" s="83"/>
      <c r="E90" s="171"/>
      <c r="F90" s="189"/>
      <c r="G90" s="189"/>
      <c r="H90" s="190"/>
    </row>
    <row r="91" spans="1:14" ht="15">
      <c r="A91" s="147" t="s">
        <v>259</v>
      </c>
      <c r="B91" s="158" t="s">
        <v>260</v>
      </c>
      <c r="C91" s="87">
        <f>SUM(C87:C90)</f>
        <v>2181</v>
      </c>
      <c r="D91" s="87">
        <f>SUM(D87:D90)</f>
        <v>3875</v>
      </c>
      <c r="E91" s="171"/>
      <c r="F91" s="189"/>
      <c r="G91" s="189"/>
      <c r="H91" s="190"/>
      <c r="I91" s="194"/>
      <c r="J91" s="194"/>
      <c r="K91" s="194"/>
      <c r="L91" s="194"/>
      <c r="M91" s="195"/>
      <c r="N91" s="194"/>
    </row>
    <row r="92" spans="1:8" ht="15">
      <c r="A92" s="147" t="s">
        <v>261</v>
      </c>
      <c r="B92" s="158" t="s">
        <v>262</v>
      </c>
      <c r="C92" s="83"/>
      <c r="D92" s="83">
        <v>44</v>
      </c>
      <c r="E92" s="171"/>
      <c r="F92" s="189"/>
      <c r="G92" s="189"/>
      <c r="H92" s="190"/>
    </row>
    <row r="93" spans="1:14" ht="15">
      <c r="A93" s="147" t="s">
        <v>263</v>
      </c>
      <c r="B93" s="191" t="s">
        <v>264</v>
      </c>
      <c r="C93" s="87">
        <f>C64+C75+C84+C91+C92</f>
        <v>6569</v>
      </c>
      <c r="D93" s="87">
        <f>D64+D75+D84+D91+D92</f>
        <v>8765</v>
      </c>
      <c r="E93" s="95"/>
      <c r="F93" s="189"/>
      <c r="G93" s="189"/>
      <c r="H93" s="190"/>
      <c r="I93" s="194"/>
      <c r="J93" s="194"/>
      <c r="K93" s="194"/>
      <c r="L93" s="194"/>
      <c r="M93" s="195"/>
      <c r="N93" s="194"/>
    </row>
    <row r="94" spans="1:18" ht="26.25" thickBot="1">
      <c r="A94" s="317" t="s">
        <v>265</v>
      </c>
      <c r="B94" s="192" t="s">
        <v>266</v>
      </c>
      <c r="C94" s="96">
        <f>C93+C55</f>
        <v>116088</v>
      </c>
      <c r="D94" s="96">
        <f>D93+D55</f>
        <v>97329</v>
      </c>
      <c r="E94" s="316" t="s">
        <v>267</v>
      </c>
      <c r="F94" s="193" t="s">
        <v>268</v>
      </c>
      <c r="G94" s="315">
        <f>G36+G39+G55+G79</f>
        <v>116088</v>
      </c>
      <c r="H94" s="315">
        <f>H36+H39+H55+H79</f>
        <v>97329</v>
      </c>
      <c r="I94" s="194"/>
      <c r="J94" s="194"/>
      <c r="K94" s="194"/>
      <c r="L94" s="194"/>
      <c r="M94" s="194"/>
      <c r="N94" s="194"/>
      <c r="O94" s="194"/>
      <c r="P94" s="194"/>
      <c r="Q94" s="194"/>
      <c r="R94" s="194"/>
    </row>
    <row r="95" spans="1:13" ht="15">
      <c r="A95" s="97"/>
      <c r="B95" s="98"/>
      <c r="C95" s="97"/>
      <c r="D95" s="97"/>
      <c r="E95" s="99"/>
      <c r="F95" s="78"/>
      <c r="G95" s="79"/>
      <c r="H95" s="80"/>
      <c r="M95" s="89"/>
    </row>
    <row r="96" spans="1:8" ht="15">
      <c r="A96" s="45" t="s">
        <v>535</v>
      </c>
      <c r="C96" s="45" t="s">
        <v>378</v>
      </c>
      <c r="D96" s="3"/>
      <c r="E96" s="45" t="s">
        <v>524</v>
      </c>
      <c r="F96" s="101"/>
      <c r="G96" s="102"/>
      <c r="H96" s="103"/>
    </row>
    <row r="97" spans="1:5" ht="12.75">
      <c r="A97" s="104"/>
      <c r="B97" s="104"/>
      <c r="C97" s="342" t="s">
        <v>526</v>
      </c>
      <c r="D97" s="342"/>
      <c r="E97" s="245" t="s">
        <v>523</v>
      </c>
    </row>
    <row r="98" ht="12.75">
      <c r="E98" s="245"/>
    </row>
    <row r="99" ht="12.75">
      <c r="E99" s="107"/>
    </row>
    <row r="101" ht="12.75">
      <c r="M101" s="89"/>
    </row>
    <row r="103" ht="12.75">
      <c r="M103" s="89"/>
    </row>
    <row r="105" spans="5:13" ht="12.75">
      <c r="E105" s="107"/>
      <c r="M105" s="89"/>
    </row>
    <row r="107" spans="5:13" ht="12.75">
      <c r="E107" s="107"/>
      <c r="M107" s="89"/>
    </row>
    <row r="115" ht="12.75">
      <c r="E115" s="107"/>
    </row>
    <row r="117" spans="5:13" ht="12.75">
      <c r="E117" s="107"/>
      <c r="M117" s="89"/>
    </row>
    <row r="119" spans="5:13" ht="12.75">
      <c r="E119" s="107"/>
      <c r="M119" s="89"/>
    </row>
    <row r="121" ht="12.75">
      <c r="E121" s="107"/>
    </row>
    <row r="123" spans="5:13" ht="12.75">
      <c r="E123" s="107"/>
      <c r="M123" s="89"/>
    </row>
    <row r="125" spans="5:13" ht="12.75">
      <c r="E125" s="107"/>
      <c r="M125" s="89"/>
    </row>
    <row r="127" ht="12.75">
      <c r="M127" s="89"/>
    </row>
    <row r="129" ht="12.75">
      <c r="M129" s="89"/>
    </row>
    <row r="131" ht="12.75">
      <c r="M131" s="89"/>
    </row>
    <row r="133" spans="5:13" ht="12.75">
      <c r="E133" s="107"/>
      <c r="M133" s="89"/>
    </row>
    <row r="135" spans="5:13" ht="12.75">
      <c r="E135" s="107"/>
      <c r="M135" s="89"/>
    </row>
    <row r="137" spans="5:13" ht="12.75">
      <c r="E137" s="107"/>
      <c r="M137" s="89"/>
    </row>
    <row r="139" spans="5:13" ht="12.75">
      <c r="E139" s="107"/>
      <c r="M139" s="89"/>
    </row>
    <row r="141" ht="12.75">
      <c r="E141" s="107"/>
    </row>
    <row r="143" ht="12.75">
      <c r="E143" s="107"/>
    </row>
    <row r="145" ht="12.75">
      <c r="E145" s="107"/>
    </row>
    <row r="147" spans="5:13" ht="12.75">
      <c r="E147" s="107"/>
      <c r="M147" s="89"/>
    </row>
    <row r="149" ht="12.75">
      <c r="M149" s="89"/>
    </row>
    <row r="151" ht="12.75">
      <c r="M151" s="89"/>
    </row>
    <row r="157" ht="12.75">
      <c r="E157" s="107"/>
    </row>
    <row r="159" ht="12.75">
      <c r="E159" s="107"/>
    </row>
    <row r="161" ht="12.75">
      <c r="E161" s="107"/>
    </row>
    <row r="163" ht="12.75">
      <c r="E163" s="107"/>
    </row>
    <row r="165" ht="12.75">
      <c r="E165" s="107"/>
    </row>
    <row r="173" ht="12.75">
      <c r="E173" s="107"/>
    </row>
    <row r="175" ht="12.75">
      <c r="E175" s="107"/>
    </row>
    <row r="177" ht="12.75">
      <c r="E177" s="107"/>
    </row>
    <row r="179" ht="12.75">
      <c r="E179" s="107"/>
    </row>
    <row r="183" ht="12.75">
      <c r="E183" s="107"/>
    </row>
  </sheetData>
  <sheetProtection/>
  <mergeCells count="3">
    <mergeCell ref="C97:D97"/>
    <mergeCell ref="F4:G4"/>
    <mergeCell ref="A1:H1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51:H54 G43:H48 G39:H39 G31:H31 G28:H28 G22:H24 G19:H20 G11:H13 C92:D92 C87:D90 C79:D83 C67:D74 C58:D63 C53:D54 C47:D50 C40:D44 C35:D38 C30:D30 C23:D26 C20:D21 C11:D18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4:H16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 horizontalCentered="1"/>
  <pageMargins left="0.23" right="0.25" top="0.43" bottom="0.4" header="0.3" footer="0.22"/>
  <pageSetup fitToHeight="2" horizontalDpi="300" verticalDpi="300" orientation="landscape" paperSize="9" scale="67" r:id="rId1"/>
  <headerFooter alignWithMargins="0">
    <oddHeader>&amp;R&amp;"Times New Roman Cyr,Regular"&amp;9СПРАВКА ПО ОБРАЗЕЦ  № 1</oddHeader>
    <oddFooter>&amp;C&amp;A&amp;RСтр. &amp;P</oddFooter>
  </headerFooter>
  <rowBreaks count="1" manualBreakCount="1">
    <brk id="100" max="7" man="1"/>
  </rowBreaks>
  <colBreaks count="1" manualBreakCount="1">
    <brk id="8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R362"/>
  <sheetViews>
    <sheetView zoomScalePageLayoutView="0" workbookViewId="0" topLeftCell="A1">
      <selection activeCell="B5" sqref="B5"/>
    </sheetView>
  </sheetViews>
  <sheetFormatPr defaultColWidth="9.25390625" defaultRowHeight="12.75"/>
  <cols>
    <col min="1" max="1" width="49.375" style="35" customWidth="1"/>
    <col min="2" max="2" width="9.00390625" style="35" customWidth="1"/>
    <col min="3" max="4" width="11.875" style="27" customWidth="1"/>
    <col min="5" max="5" width="42.75390625" style="35" customWidth="1"/>
    <col min="6" max="6" width="9.00390625" style="35" customWidth="1"/>
    <col min="7" max="7" width="13.25390625" style="27" customWidth="1"/>
    <col min="8" max="8" width="12.625" style="27" customWidth="1"/>
    <col min="9" max="16384" width="9.25390625" style="27" customWidth="1"/>
  </cols>
  <sheetData>
    <row r="1" spans="1:8" ht="12">
      <c r="A1" s="196" t="s">
        <v>269</v>
      </c>
      <c r="B1" s="196"/>
      <c r="C1" s="28"/>
      <c r="D1" s="197"/>
      <c r="E1" s="198"/>
      <c r="F1" s="199"/>
      <c r="G1" s="200"/>
      <c r="H1" s="200"/>
    </row>
    <row r="2" spans="1:8" ht="24">
      <c r="A2" s="8" t="s">
        <v>516</v>
      </c>
      <c r="B2" s="8"/>
      <c r="C2" s="201"/>
      <c r="D2" s="28"/>
      <c r="E2" s="202"/>
      <c r="F2" s="199"/>
      <c r="G2" s="203" t="s">
        <v>517</v>
      </c>
      <c r="H2" s="203"/>
    </row>
    <row r="3" spans="1:8" ht="15">
      <c r="A3" s="302" t="s">
        <v>525</v>
      </c>
      <c r="B3" s="8"/>
      <c r="C3" s="204"/>
      <c r="D3" s="29"/>
      <c r="E3" s="30"/>
      <c r="F3" s="199"/>
      <c r="G3" s="205" t="s">
        <v>518</v>
      </c>
      <c r="H3" s="205"/>
    </row>
    <row r="4" spans="1:8" ht="17.25" customHeight="1">
      <c r="A4" s="8" t="s">
        <v>528</v>
      </c>
      <c r="B4" s="31"/>
      <c r="C4" s="206"/>
      <c r="D4" s="206"/>
      <c r="E4" s="30"/>
      <c r="F4" s="199"/>
      <c r="G4" s="200"/>
      <c r="H4" s="207" t="s">
        <v>270</v>
      </c>
    </row>
    <row r="5" spans="1:8" ht="24">
      <c r="A5" s="208" t="s">
        <v>271</v>
      </c>
      <c r="B5" s="209" t="s">
        <v>4</v>
      </c>
      <c r="C5" s="208" t="s">
        <v>5</v>
      </c>
      <c r="D5" s="210" t="s">
        <v>9</v>
      </c>
      <c r="E5" s="208" t="s">
        <v>272</v>
      </c>
      <c r="F5" s="209" t="s">
        <v>4</v>
      </c>
      <c r="G5" s="208" t="s">
        <v>5</v>
      </c>
      <c r="H5" s="208" t="s">
        <v>9</v>
      </c>
    </row>
    <row r="6" spans="1:8" ht="12">
      <c r="A6" s="211" t="s">
        <v>10</v>
      </c>
      <c r="B6" s="211" t="s">
        <v>11</v>
      </c>
      <c r="C6" s="211">
        <v>1</v>
      </c>
      <c r="D6" s="211">
        <v>2</v>
      </c>
      <c r="E6" s="211" t="s">
        <v>10</v>
      </c>
      <c r="F6" s="208" t="s">
        <v>11</v>
      </c>
      <c r="G6" s="208">
        <v>1</v>
      </c>
      <c r="H6" s="208">
        <v>2</v>
      </c>
    </row>
    <row r="7" spans="1:8" ht="12">
      <c r="A7" s="65" t="s">
        <v>273</v>
      </c>
      <c r="B7" s="65"/>
      <c r="C7" s="53"/>
      <c r="D7" s="53"/>
      <c r="E7" s="65" t="s">
        <v>274</v>
      </c>
      <c r="F7" s="212"/>
      <c r="G7" s="56"/>
      <c r="H7" s="56"/>
    </row>
    <row r="8" spans="1:8" ht="12">
      <c r="A8" s="213" t="s">
        <v>275</v>
      </c>
      <c r="B8" s="213"/>
      <c r="C8" s="214"/>
      <c r="D8" s="50"/>
      <c r="E8" s="213" t="s">
        <v>276</v>
      </c>
      <c r="F8" s="212"/>
      <c r="G8" s="56"/>
      <c r="H8" s="56"/>
    </row>
    <row r="9" spans="1:8" ht="12">
      <c r="A9" s="215" t="s">
        <v>277</v>
      </c>
      <c r="B9" s="216" t="s">
        <v>278</v>
      </c>
      <c r="C9" s="46">
        <v>1822</v>
      </c>
      <c r="D9" s="46">
        <v>1668</v>
      </c>
      <c r="E9" s="215" t="s">
        <v>279</v>
      </c>
      <c r="F9" s="217" t="s">
        <v>280</v>
      </c>
      <c r="G9" s="55"/>
      <c r="H9" s="55">
        <v>10</v>
      </c>
    </row>
    <row r="10" spans="1:8" ht="12">
      <c r="A10" s="215" t="s">
        <v>281</v>
      </c>
      <c r="B10" s="216" t="s">
        <v>282</v>
      </c>
      <c r="C10" s="46">
        <v>1326</v>
      </c>
      <c r="D10" s="46">
        <v>1134</v>
      </c>
      <c r="E10" s="215" t="s">
        <v>283</v>
      </c>
      <c r="F10" s="217" t="s">
        <v>284</v>
      </c>
      <c r="G10" s="55">
        <v>536</v>
      </c>
      <c r="H10" s="55">
        <v>1182</v>
      </c>
    </row>
    <row r="11" spans="1:8" ht="12">
      <c r="A11" s="215" t="s">
        <v>285</v>
      </c>
      <c r="B11" s="216" t="s">
        <v>286</v>
      </c>
      <c r="C11" s="46">
        <v>816</v>
      </c>
      <c r="D11" s="46">
        <v>804</v>
      </c>
      <c r="E11" s="218" t="s">
        <v>287</v>
      </c>
      <c r="F11" s="217" t="s">
        <v>288</v>
      </c>
      <c r="G11" s="55">
        <v>5518</v>
      </c>
      <c r="H11" s="55">
        <v>4266</v>
      </c>
    </row>
    <row r="12" spans="1:10" ht="12">
      <c r="A12" s="215" t="s">
        <v>289</v>
      </c>
      <c r="B12" s="216" t="s">
        <v>290</v>
      </c>
      <c r="C12" s="46">
        <v>1520</v>
      </c>
      <c r="D12" s="46">
        <v>1389</v>
      </c>
      <c r="E12" s="218" t="s">
        <v>74</v>
      </c>
      <c r="F12" s="217" t="s">
        <v>291</v>
      </c>
      <c r="G12" s="55">
        <v>971</v>
      </c>
      <c r="H12" s="55">
        <v>509</v>
      </c>
      <c r="I12" s="322"/>
      <c r="J12" s="323"/>
    </row>
    <row r="13" spans="1:18" ht="12">
      <c r="A13" s="215" t="s">
        <v>292</v>
      </c>
      <c r="B13" s="216" t="s">
        <v>293</v>
      </c>
      <c r="C13" s="46">
        <v>250</v>
      </c>
      <c r="D13" s="46">
        <v>243</v>
      </c>
      <c r="E13" s="219" t="s">
        <v>47</v>
      </c>
      <c r="F13" s="220" t="s">
        <v>294</v>
      </c>
      <c r="G13" s="56">
        <f>SUM(G9:G12)</f>
        <v>7025</v>
      </c>
      <c r="H13" s="56">
        <f>SUM(H9:H12)</f>
        <v>5967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1:8" ht="12">
      <c r="A14" s="215" t="s">
        <v>295</v>
      </c>
      <c r="B14" s="216" t="s">
        <v>296</v>
      </c>
      <c r="C14" s="46">
        <f>205+42</f>
        <v>247</v>
      </c>
      <c r="D14" s="46">
        <v>269</v>
      </c>
      <c r="E14" s="218"/>
      <c r="F14" s="221"/>
      <c r="G14" s="242"/>
      <c r="H14" s="242"/>
    </row>
    <row r="15" spans="1:8" ht="24">
      <c r="A15" s="215" t="s">
        <v>297</v>
      </c>
      <c r="B15" s="216" t="s">
        <v>298</v>
      </c>
      <c r="C15" s="47">
        <v>2</v>
      </c>
      <c r="D15" s="47">
        <v>58</v>
      </c>
      <c r="E15" s="213" t="s">
        <v>299</v>
      </c>
      <c r="F15" s="222" t="s">
        <v>300</v>
      </c>
      <c r="G15" s="55"/>
      <c r="H15" s="55">
        <v>5</v>
      </c>
    </row>
    <row r="16" spans="1:8" ht="12">
      <c r="A16" s="215" t="s">
        <v>301</v>
      </c>
      <c r="B16" s="216" t="s">
        <v>302</v>
      </c>
      <c r="C16" s="47">
        <f>1072+130</f>
        <v>1202</v>
      </c>
      <c r="D16" s="47">
        <v>1496</v>
      </c>
      <c r="E16" s="215" t="s">
        <v>303</v>
      </c>
      <c r="F16" s="221" t="s">
        <v>304</v>
      </c>
      <c r="G16" s="57"/>
      <c r="H16" s="57">
        <v>5</v>
      </c>
    </row>
    <row r="17" spans="1:8" ht="12">
      <c r="A17" s="223" t="s">
        <v>305</v>
      </c>
      <c r="B17" s="216" t="s">
        <v>306</v>
      </c>
      <c r="C17" s="48">
        <v>130</v>
      </c>
      <c r="D17" s="48">
        <v>5</v>
      </c>
      <c r="E17" s="213"/>
      <c r="F17" s="212"/>
      <c r="G17" s="242"/>
      <c r="H17" s="242"/>
    </row>
    <row r="18" spans="1:8" ht="12">
      <c r="A18" s="223" t="s">
        <v>307</v>
      </c>
      <c r="B18" s="216" t="s">
        <v>308</v>
      </c>
      <c r="C18" s="48"/>
      <c r="D18" s="48"/>
      <c r="E18" s="213" t="s">
        <v>309</v>
      </c>
      <c r="F18" s="212"/>
      <c r="G18" s="242"/>
      <c r="H18" s="242"/>
    </row>
    <row r="19" spans="1:15" ht="12">
      <c r="A19" s="219" t="s">
        <v>47</v>
      </c>
      <c r="B19" s="224" t="s">
        <v>310</v>
      </c>
      <c r="C19" s="49">
        <f>SUM(C9:C15)+C16</f>
        <v>7185</v>
      </c>
      <c r="D19" s="49">
        <f>SUM(D9:D15)+D16</f>
        <v>7061</v>
      </c>
      <c r="E19" s="225" t="s">
        <v>311</v>
      </c>
      <c r="F19" s="221" t="s">
        <v>312</v>
      </c>
      <c r="G19" s="55">
        <v>459</v>
      </c>
      <c r="H19" s="55">
        <v>371</v>
      </c>
      <c r="I19" s="67"/>
      <c r="J19" s="67"/>
      <c r="K19" s="67"/>
      <c r="L19" s="67"/>
      <c r="M19" s="67"/>
      <c r="N19" s="67"/>
      <c r="O19" s="67"/>
    </row>
    <row r="20" spans="1:8" ht="12">
      <c r="A20" s="213"/>
      <c r="B20" s="216"/>
      <c r="C20" s="241"/>
      <c r="D20" s="241"/>
      <c r="E20" s="226" t="s">
        <v>313</v>
      </c>
      <c r="F20" s="221" t="s">
        <v>314</v>
      </c>
      <c r="G20" s="55">
        <v>737</v>
      </c>
      <c r="H20" s="55">
        <v>260</v>
      </c>
    </row>
    <row r="21" spans="1:8" ht="24">
      <c r="A21" s="213" t="s">
        <v>315</v>
      </c>
      <c r="B21" s="227"/>
      <c r="C21" s="241"/>
      <c r="D21" s="241"/>
      <c r="E21" s="215" t="s">
        <v>316</v>
      </c>
      <c r="F21" s="221" t="s">
        <v>317</v>
      </c>
      <c r="G21" s="55">
        <v>6</v>
      </c>
      <c r="H21" s="55"/>
    </row>
    <row r="22" spans="1:8" ht="24">
      <c r="A22" s="212" t="s">
        <v>318</v>
      </c>
      <c r="B22" s="227" t="s">
        <v>319</v>
      </c>
      <c r="C22" s="46">
        <v>14</v>
      </c>
      <c r="D22" s="46">
        <v>13</v>
      </c>
      <c r="E22" s="225" t="s">
        <v>320</v>
      </c>
      <c r="F22" s="221" t="s">
        <v>321</v>
      </c>
      <c r="G22" s="55">
        <v>0</v>
      </c>
      <c r="H22" s="55">
        <v>15</v>
      </c>
    </row>
    <row r="23" spans="1:8" ht="24">
      <c r="A23" s="215" t="s">
        <v>322</v>
      </c>
      <c r="B23" s="227" t="s">
        <v>323</v>
      </c>
      <c r="C23" s="46">
        <v>25</v>
      </c>
      <c r="D23" s="46">
        <v>166</v>
      </c>
      <c r="E23" s="215" t="s">
        <v>324</v>
      </c>
      <c r="F23" s="221" t="s">
        <v>325</v>
      </c>
      <c r="G23" s="55">
        <f>375+4+74</f>
        <v>453</v>
      </c>
      <c r="H23" s="55">
        <v>12</v>
      </c>
    </row>
    <row r="24" spans="1:18" ht="12">
      <c r="A24" s="215" t="s">
        <v>326</v>
      </c>
      <c r="B24" s="227" t="s">
        <v>327</v>
      </c>
      <c r="C24" s="46">
        <v>3</v>
      </c>
      <c r="D24" s="46">
        <v>3</v>
      </c>
      <c r="E24" s="219" t="s">
        <v>99</v>
      </c>
      <c r="F24" s="222" t="s">
        <v>328</v>
      </c>
      <c r="G24" s="56">
        <f>SUM(G19:G23)</f>
        <v>1655</v>
      </c>
      <c r="H24" s="56">
        <f>SUM(H19:H23)</f>
        <v>658</v>
      </c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8" ht="12">
      <c r="A25" s="215" t="s">
        <v>74</v>
      </c>
      <c r="B25" s="227" t="s">
        <v>329</v>
      </c>
      <c r="C25" s="46">
        <v>4</v>
      </c>
      <c r="D25" s="46">
        <v>14</v>
      </c>
      <c r="E25" s="226"/>
      <c r="F25" s="212"/>
      <c r="G25" s="242"/>
      <c r="H25" s="242"/>
    </row>
    <row r="26" spans="1:14" ht="12">
      <c r="A26" s="219" t="s">
        <v>72</v>
      </c>
      <c r="B26" s="228" t="s">
        <v>330</v>
      </c>
      <c r="C26" s="49">
        <f>SUM(C22:C25)</f>
        <v>46</v>
      </c>
      <c r="D26" s="49">
        <f>SUM(D22:D25)</f>
        <v>196</v>
      </c>
      <c r="E26" s="215"/>
      <c r="F26" s="212"/>
      <c r="G26" s="242"/>
      <c r="H26" s="242"/>
      <c r="I26" s="67"/>
      <c r="J26" s="67"/>
      <c r="K26" s="67"/>
      <c r="L26" s="67"/>
      <c r="M26" s="67"/>
      <c r="N26" s="67"/>
    </row>
    <row r="27" spans="1:8" ht="12">
      <c r="A27" s="219"/>
      <c r="B27" s="228"/>
      <c r="C27" s="241"/>
      <c r="D27" s="241"/>
      <c r="E27" s="215"/>
      <c r="F27" s="212"/>
      <c r="G27" s="242"/>
      <c r="H27" s="242"/>
    </row>
    <row r="28" spans="1:18" ht="12">
      <c r="A28" s="65" t="s">
        <v>331</v>
      </c>
      <c r="B28" s="209" t="s">
        <v>332</v>
      </c>
      <c r="C28" s="321">
        <f>C26+C19</f>
        <v>7231</v>
      </c>
      <c r="D28" s="321">
        <f>D26+D19</f>
        <v>7257</v>
      </c>
      <c r="E28" s="65" t="s">
        <v>333</v>
      </c>
      <c r="F28" s="319" t="s">
        <v>334</v>
      </c>
      <c r="G28" s="320">
        <f>G13+G15+G24</f>
        <v>8680</v>
      </c>
      <c r="H28" s="320">
        <f>H13+H15+H24</f>
        <v>6630</v>
      </c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8" ht="12">
      <c r="A29" s="65"/>
      <c r="B29" s="209"/>
      <c r="C29" s="241"/>
      <c r="D29" s="241"/>
      <c r="E29" s="65"/>
      <c r="F29" s="221"/>
      <c r="G29" s="242"/>
      <c r="H29" s="242"/>
    </row>
    <row r="30" spans="1:18" ht="12">
      <c r="A30" s="65" t="s">
        <v>335</v>
      </c>
      <c r="B30" s="209" t="s">
        <v>336</v>
      </c>
      <c r="C30" s="321">
        <f>IF((G28-C28)&gt;0,G28-C28,IF((G28-C28)=0,0,0))</f>
        <v>1449</v>
      </c>
      <c r="D30" s="321">
        <f>IF((H28-D28)&gt;0,H28-D28,IF((H28-D28)=0,0,0))</f>
        <v>0</v>
      </c>
      <c r="E30" s="65" t="s">
        <v>337</v>
      </c>
      <c r="F30" s="222" t="s">
        <v>338</v>
      </c>
      <c r="G30" s="58">
        <f>IF((C28-G28)&gt;0,C28-G28,IF((C28-G28)=0,0,0))</f>
        <v>0</v>
      </c>
      <c r="H30" s="58">
        <f>IF((D28-H28)&gt;0,D28-H28,IF((D28-H28)=0,0,0))</f>
        <v>627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1:8" ht="36">
      <c r="A31" s="229" t="s">
        <v>339</v>
      </c>
      <c r="B31" s="228" t="s">
        <v>340</v>
      </c>
      <c r="C31" s="46"/>
      <c r="D31" s="46"/>
      <c r="E31" s="213" t="s">
        <v>341</v>
      </c>
      <c r="F31" s="221" t="s">
        <v>342</v>
      </c>
      <c r="G31" s="55"/>
      <c r="H31" s="55"/>
    </row>
    <row r="32" spans="1:8" ht="12">
      <c r="A32" s="213" t="s">
        <v>343</v>
      </c>
      <c r="B32" s="230" t="s">
        <v>344</v>
      </c>
      <c r="C32" s="46"/>
      <c r="D32" s="46"/>
      <c r="E32" s="213" t="s">
        <v>345</v>
      </c>
      <c r="F32" s="221" t="s">
        <v>346</v>
      </c>
      <c r="G32" s="55"/>
      <c r="H32" s="55">
        <v>106</v>
      </c>
    </row>
    <row r="33" spans="1:18" ht="12">
      <c r="A33" s="231" t="s">
        <v>347</v>
      </c>
      <c r="B33" s="228" t="s">
        <v>348</v>
      </c>
      <c r="C33" s="49">
        <f>C28+C31+C32</f>
        <v>7231</v>
      </c>
      <c r="D33" s="49">
        <f>D28+D31+D32</f>
        <v>7257</v>
      </c>
      <c r="E33" s="65" t="s">
        <v>349</v>
      </c>
      <c r="F33" s="222" t="s">
        <v>350</v>
      </c>
      <c r="G33" s="58">
        <f>G32+G31+G28</f>
        <v>8680</v>
      </c>
      <c r="H33" s="58">
        <f>H32+H31+H28</f>
        <v>6736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1:18" ht="12">
      <c r="A34" s="231" t="s">
        <v>351</v>
      </c>
      <c r="B34" s="209" t="s">
        <v>352</v>
      </c>
      <c r="C34" s="50">
        <f>G33-C33</f>
        <v>1449</v>
      </c>
      <c r="D34" s="50">
        <f>H33-D33</f>
        <v>-521</v>
      </c>
      <c r="E34" s="231" t="s">
        <v>353</v>
      </c>
      <c r="F34" s="222" t="s">
        <v>354</v>
      </c>
      <c r="G34" s="56">
        <f>IF((C33-G33)&gt;0,C33-G33,0)</f>
        <v>0</v>
      </c>
      <c r="H34" s="56">
        <f>IF((D33-H33)&gt;0,D33-H33,0)</f>
        <v>521</v>
      </c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1:14" ht="12">
      <c r="A35" s="213" t="s">
        <v>355</v>
      </c>
      <c r="B35" s="228" t="s">
        <v>356</v>
      </c>
      <c r="C35" s="49">
        <f>SUM(C36:C38)</f>
        <v>60</v>
      </c>
      <c r="D35" s="49">
        <f>SUM(D36:D38)</f>
        <v>-12</v>
      </c>
      <c r="E35" s="232"/>
      <c r="F35" s="212"/>
      <c r="G35" s="242"/>
      <c r="H35" s="242"/>
      <c r="I35" s="67"/>
      <c r="J35" s="67"/>
      <c r="K35" s="67"/>
      <c r="L35" s="67"/>
      <c r="M35" s="67"/>
      <c r="N35" s="67"/>
    </row>
    <row r="36" spans="1:8" ht="12">
      <c r="A36" s="233" t="s">
        <v>357</v>
      </c>
      <c r="B36" s="227" t="s">
        <v>358</v>
      </c>
      <c r="C36" s="46">
        <v>8</v>
      </c>
      <c r="D36" s="46">
        <v>41</v>
      </c>
      <c r="E36" s="232"/>
      <c r="F36" s="212"/>
      <c r="G36" s="242"/>
      <c r="H36" s="242"/>
    </row>
    <row r="37" spans="1:8" ht="24">
      <c r="A37" s="233" t="s">
        <v>359</v>
      </c>
      <c r="B37" s="234" t="s">
        <v>360</v>
      </c>
      <c r="C37" s="288">
        <v>52</v>
      </c>
      <c r="D37" s="288">
        <v>-53</v>
      </c>
      <c r="E37" s="232"/>
      <c r="F37" s="235"/>
      <c r="G37" s="242"/>
      <c r="H37" s="242"/>
    </row>
    <row r="38" spans="1:8" ht="12">
      <c r="A38" s="236" t="s">
        <v>361</v>
      </c>
      <c r="B38" s="234" t="s">
        <v>362</v>
      </c>
      <c r="C38" s="64"/>
      <c r="D38" s="64"/>
      <c r="E38" s="232"/>
      <c r="F38" s="235"/>
      <c r="G38" s="242"/>
      <c r="H38" s="242"/>
    </row>
    <row r="39" spans="1:18" ht="12">
      <c r="A39" s="237" t="s">
        <v>363</v>
      </c>
      <c r="B39" s="69" t="s">
        <v>364</v>
      </c>
      <c r="C39" s="52">
        <f>IF((C34-C35)&gt;0,C34-C35,0)</f>
        <v>1389</v>
      </c>
      <c r="D39" s="52">
        <f>IF((D34-D35)&gt;0,D34-D35,0)</f>
        <v>0</v>
      </c>
      <c r="E39" s="238" t="s">
        <v>365</v>
      </c>
      <c r="F39" s="66" t="s">
        <v>366</v>
      </c>
      <c r="G39" s="59">
        <f>IF(C39&gt;0,0,G34+C35)</f>
        <v>0</v>
      </c>
      <c r="H39" s="59">
        <v>509</v>
      </c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1:8" ht="12">
      <c r="A40" s="65" t="s">
        <v>367</v>
      </c>
      <c r="B40" s="211" t="s">
        <v>368</v>
      </c>
      <c r="C40" s="51">
        <v>31</v>
      </c>
      <c r="D40" s="51"/>
      <c r="E40" s="65" t="s">
        <v>367</v>
      </c>
      <c r="F40" s="66" t="s">
        <v>369</v>
      </c>
      <c r="G40" s="55"/>
      <c r="H40" s="55">
        <v>11</v>
      </c>
    </row>
    <row r="41" spans="1:18" ht="12">
      <c r="A41" s="65" t="s">
        <v>370</v>
      </c>
      <c r="B41" s="208" t="s">
        <v>371</v>
      </c>
      <c r="C41" s="53">
        <f>C39</f>
        <v>1389</v>
      </c>
      <c r="D41" s="53">
        <f>D39-D40</f>
        <v>0</v>
      </c>
      <c r="E41" s="65" t="s">
        <v>372</v>
      </c>
      <c r="F41" s="66" t="s">
        <v>373</v>
      </c>
      <c r="G41" s="58"/>
      <c r="H41" s="58">
        <v>-11</v>
      </c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1:18" ht="12">
      <c r="A42" s="68" t="s">
        <v>374</v>
      </c>
      <c r="B42" s="208" t="s">
        <v>375</v>
      </c>
      <c r="C42" s="54">
        <f>C33+C35+C39</f>
        <v>8680</v>
      </c>
      <c r="D42" s="54">
        <f>D33+D35+D39</f>
        <v>7245</v>
      </c>
      <c r="E42" s="68" t="s">
        <v>376</v>
      </c>
      <c r="F42" s="69" t="s">
        <v>377</v>
      </c>
      <c r="G42" s="58">
        <f>G39+G33</f>
        <v>8680</v>
      </c>
      <c r="H42" s="58">
        <f>H39+H33</f>
        <v>7245</v>
      </c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1:8" ht="12">
      <c r="A43" s="239"/>
      <c r="B43" s="278"/>
      <c r="C43" s="279"/>
      <c r="D43" s="279"/>
      <c r="E43" s="280"/>
      <c r="F43" s="281"/>
      <c r="G43" s="282"/>
      <c r="H43" s="282"/>
    </row>
    <row r="44" spans="1:15" ht="12">
      <c r="A44" s="240" t="s">
        <v>534</v>
      </c>
      <c r="B44" s="283"/>
      <c r="C44" s="284" t="s">
        <v>378</v>
      </c>
      <c r="D44" s="284"/>
      <c r="E44" s="285" t="s">
        <v>524</v>
      </c>
      <c r="F44" s="281"/>
      <c r="G44" s="286"/>
      <c r="H44" s="286"/>
      <c r="I44" s="67"/>
      <c r="J44" s="67"/>
      <c r="K44" s="67"/>
      <c r="L44" s="67"/>
      <c r="M44" s="67"/>
      <c r="N44" s="67"/>
      <c r="O44" s="67"/>
    </row>
    <row r="45" spans="1:8" ht="12.75" customHeight="1">
      <c r="A45" s="34"/>
      <c r="B45" s="287"/>
      <c r="C45" s="342" t="s">
        <v>526</v>
      </c>
      <c r="D45" s="342"/>
      <c r="E45" s="245" t="s">
        <v>522</v>
      </c>
      <c r="F45" s="281"/>
      <c r="G45" s="286"/>
      <c r="H45" s="286"/>
    </row>
    <row r="46" spans="1:8" ht="12">
      <c r="A46" s="34"/>
      <c r="B46" s="287"/>
      <c r="C46" s="282"/>
      <c r="D46" s="282"/>
      <c r="E46" s="73"/>
      <c r="F46" s="281"/>
      <c r="G46" s="286"/>
      <c r="H46" s="286"/>
    </row>
    <row r="47" spans="1:8" ht="12">
      <c r="A47" s="32"/>
      <c r="B47" s="281"/>
      <c r="C47" s="282"/>
      <c r="D47" s="282"/>
      <c r="E47" s="281"/>
      <c r="F47" s="281"/>
      <c r="G47" s="286"/>
      <c r="H47" s="286"/>
    </row>
    <row r="48" spans="1:8" ht="12">
      <c r="A48" s="32"/>
      <c r="B48" s="281"/>
      <c r="C48" s="282"/>
      <c r="D48" s="282"/>
      <c r="E48" s="281"/>
      <c r="F48" s="281"/>
      <c r="G48" s="286"/>
      <c r="H48" s="286"/>
    </row>
    <row r="49" spans="1:8" ht="12">
      <c r="A49" s="32"/>
      <c r="B49" s="281"/>
      <c r="C49" s="282"/>
      <c r="D49" s="282"/>
      <c r="E49" s="281"/>
      <c r="F49" s="281"/>
      <c r="G49" s="286"/>
      <c r="H49" s="286"/>
    </row>
    <row r="50" spans="1:8" ht="12">
      <c r="A50" s="32"/>
      <c r="B50" s="32"/>
      <c r="C50" s="70"/>
      <c r="D50" s="70"/>
      <c r="E50" s="32"/>
      <c r="F50" s="32"/>
      <c r="G50" s="71"/>
      <c r="H50" s="71"/>
    </row>
    <row r="51" spans="1:8" ht="12">
      <c r="A51" s="32"/>
      <c r="B51" s="32"/>
      <c r="C51" s="70"/>
      <c r="D51" s="70"/>
      <c r="E51" s="32"/>
      <c r="F51" s="32"/>
      <c r="G51" s="71"/>
      <c r="H51" s="71"/>
    </row>
    <row r="52" spans="1:8" ht="12">
      <c r="A52" s="32"/>
      <c r="B52" s="32"/>
      <c r="C52" s="70"/>
      <c r="D52" s="70"/>
      <c r="E52" s="32"/>
      <c r="F52" s="32"/>
      <c r="G52" s="71"/>
      <c r="H52" s="71"/>
    </row>
    <row r="53" spans="1:8" ht="12">
      <c r="A53" s="32"/>
      <c r="B53" s="32"/>
      <c r="C53" s="70"/>
      <c r="D53" s="70"/>
      <c r="E53" s="32"/>
      <c r="F53" s="32"/>
      <c r="G53" s="71"/>
      <c r="H53" s="71"/>
    </row>
    <row r="54" spans="1:8" ht="12">
      <c r="A54" s="32"/>
      <c r="B54" s="32"/>
      <c r="C54" s="70"/>
      <c r="D54" s="70"/>
      <c r="E54" s="32"/>
      <c r="F54" s="32"/>
      <c r="G54" s="71"/>
      <c r="H54" s="71"/>
    </row>
    <row r="55" spans="1:8" ht="12">
      <c r="A55" s="32"/>
      <c r="B55" s="32"/>
      <c r="C55" s="70"/>
      <c r="D55" s="70"/>
      <c r="E55" s="32"/>
      <c r="F55" s="32"/>
      <c r="G55" s="71"/>
      <c r="H55" s="71"/>
    </row>
    <row r="56" spans="1:8" ht="12">
      <c r="A56" s="32"/>
      <c r="B56" s="32"/>
      <c r="C56" s="70"/>
      <c r="D56" s="70"/>
      <c r="E56" s="32"/>
      <c r="F56" s="32"/>
      <c r="G56" s="71"/>
      <c r="H56" s="71"/>
    </row>
    <row r="57" spans="1:8" ht="12">
      <c r="A57" s="32"/>
      <c r="B57" s="32"/>
      <c r="C57" s="70"/>
      <c r="D57" s="70"/>
      <c r="E57" s="32"/>
      <c r="F57" s="32"/>
      <c r="G57" s="71"/>
      <c r="H57" s="71"/>
    </row>
    <row r="58" spans="1:8" ht="12">
      <c r="A58" s="32"/>
      <c r="B58" s="32"/>
      <c r="C58" s="70"/>
      <c r="D58" s="70"/>
      <c r="E58" s="32"/>
      <c r="F58" s="32"/>
      <c r="G58" s="71"/>
      <c r="H58" s="71"/>
    </row>
    <row r="59" spans="1:8" ht="12">
      <c r="A59" s="32"/>
      <c r="B59" s="32"/>
      <c r="C59" s="70"/>
      <c r="D59" s="70"/>
      <c r="E59" s="32"/>
      <c r="F59" s="32"/>
      <c r="G59" s="71"/>
      <c r="H59" s="71"/>
    </row>
    <row r="60" spans="1:8" ht="12">
      <c r="A60" s="32"/>
      <c r="B60" s="32"/>
      <c r="C60" s="70"/>
      <c r="D60" s="70"/>
      <c r="E60" s="32"/>
      <c r="F60" s="32"/>
      <c r="G60" s="71"/>
      <c r="H60" s="71"/>
    </row>
    <row r="61" spans="1:8" ht="12">
      <c r="A61" s="32"/>
      <c r="B61" s="32"/>
      <c r="C61" s="70"/>
      <c r="D61" s="70"/>
      <c r="E61" s="32"/>
      <c r="F61" s="32"/>
      <c r="G61" s="71"/>
      <c r="H61" s="71"/>
    </row>
    <row r="62" spans="1:8" ht="12">
      <c r="A62" s="32"/>
      <c r="B62" s="32"/>
      <c r="C62" s="70"/>
      <c r="D62" s="70"/>
      <c r="E62" s="32"/>
      <c r="F62" s="32"/>
      <c r="G62" s="71"/>
      <c r="H62" s="71"/>
    </row>
    <row r="63" spans="1:8" ht="12">
      <c r="A63" s="32"/>
      <c r="B63" s="32"/>
      <c r="C63" s="70"/>
      <c r="D63" s="70"/>
      <c r="E63" s="32"/>
      <c r="F63" s="32"/>
      <c r="G63" s="71"/>
      <c r="H63" s="71"/>
    </row>
    <row r="64" spans="1:8" ht="12">
      <c r="A64" s="32"/>
      <c r="B64" s="32"/>
      <c r="C64" s="70"/>
      <c r="D64" s="70"/>
      <c r="E64" s="32"/>
      <c r="F64" s="32"/>
      <c r="G64" s="71"/>
      <c r="H64" s="71"/>
    </row>
    <row r="65" spans="1:8" ht="12">
      <c r="A65" s="32"/>
      <c r="B65" s="32"/>
      <c r="C65" s="70"/>
      <c r="D65" s="70"/>
      <c r="E65" s="32"/>
      <c r="F65" s="32"/>
      <c r="G65" s="71"/>
      <c r="H65" s="71"/>
    </row>
    <row r="66" spans="1:8" ht="12">
      <c r="A66" s="32"/>
      <c r="B66" s="32"/>
      <c r="C66" s="70"/>
      <c r="D66" s="70"/>
      <c r="E66" s="32"/>
      <c r="F66" s="32"/>
      <c r="G66" s="71"/>
      <c r="H66" s="71"/>
    </row>
    <row r="67" spans="1:8" ht="12">
      <c r="A67" s="32"/>
      <c r="B67" s="32"/>
      <c r="C67" s="70"/>
      <c r="D67" s="70"/>
      <c r="E67" s="32"/>
      <c r="F67" s="32"/>
      <c r="G67" s="71"/>
      <c r="H67" s="71"/>
    </row>
    <row r="68" spans="1:8" ht="12">
      <c r="A68" s="32"/>
      <c r="B68" s="32"/>
      <c r="C68" s="70"/>
      <c r="D68" s="70"/>
      <c r="E68" s="32"/>
      <c r="F68" s="32"/>
      <c r="G68" s="71"/>
      <c r="H68" s="71"/>
    </row>
    <row r="69" spans="1:8" ht="12">
      <c r="A69" s="32"/>
      <c r="B69" s="32"/>
      <c r="C69" s="70"/>
      <c r="D69" s="70"/>
      <c r="E69" s="32"/>
      <c r="F69" s="32"/>
      <c r="G69" s="71"/>
      <c r="H69" s="71"/>
    </row>
    <row r="70" spans="1:8" ht="12">
      <c r="A70" s="32"/>
      <c r="B70" s="32"/>
      <c r="C70" s="70"/>
      <c r="D70" s="70"/>
      <c r="E70" s="32"/>
      <c r="F70" s="32"/>
      <c r="G70" s="71"/>
      <c r="H70" s="71"/>
    </row>
    <row r="71" spans="1:8" ht="12">
      <c r="A71" s="32"/>
      <c r="B71" s="32"/>
      <c r="C71" s="70"/>
      <c r="D71" s="70"/>
      <c r="E71" s="32"/>
      <c r="F71" s="32"/>
      <c r="G71" s="71"/>
      <c r="H71" s="71"/>
    </row>
    <row r="72" spans="1:8" ht="12">
      <c r="A72" s="32"/>
      <c r="B72" s="32"/>
      <c r="C72" s="70"/>
      <c r="D72" s="70"/>
      <c r="E72" s="32"/>
      <c r="F72" s="32"/>
      <c r="G72" s="71"/>
      <c r="H72" s="71"/>
    </row>
    <row r="73" spans="1:8" ht="12">
      <c r="A73" s="32"/>
      <c r="B73" s="32"/>
      <c r="C73" s="70"/>
      <c r="D73" s="70"/>
      <c r="E73" s="32"/>
      <c r="F73" s="32"/>
      <c r="G73" s="71"/>
      <c r="H73" s="71"/>
    </row>
    <row r="74" spans="1:8" ht="12">
      <c r="A74" s="32"/>
      <c r="B74" s="32"/>
      <c r="C74" s="70"/>
      <c r="D74" s="70"/>
      <c r="E74" s="32"/>
      <c r="F74" s="32"/>
      <c r="G74" s="71"/>
      <c r="H74" s="71"/>
    </row>
    <row r="75" spans="1:8" ht="12">
      <c r="A75" s="32"/>
      <c r="B75" s="32"/>
      <c r="C75" s="70"/>
      <c r="D75" s="70"/>
      <c r="E75" s="32"/>
      <c r="F75" s="32"/>
      <c r="G75" s="71"/>
      <c r="H75" s="71"/>
    </row>
    <row r="76" spans="1:8" ht="12">
      <c r="A76" s="32"/>
      <c r="B76" s="32"/>
      <c r="C76" s="70"/>
      <c r="D76" s="70"/>
      <c r="E76" s="32"/>
      <c r="F76" s="32"/>
      <c r="G76" s="71"/>
      <c r="H76" s="71"/>
    </row>
    <row r="77" spans="1:8" ht="12">
      <c r="A77" s="32"/>
      <c r="B77" s="32"/>
      <c r="C77" s="70"/>
      <c r="D77" s="70"/>
      <c r="E77" s="32"/>
      <c r="F77" s="32"/>
      <c r="G77" s="71"/>
      <c r="H77" s="71"/>
    </row>
    <row r="78" spans="1:8" ht="12">
      <c r="A78" s="32"/>
      <c r="B78" s="32"/>
      <c r="C78" s="70"/>
      <c r="D78" s="70"/>
      <c r="E78" s="32"/>
      <c r="F78" s="32"/>
      <c r="G78" s="71"/>
      <c r="H78" s="71"/>
    </row>
    <row r="79" spans="1:8" ht="12">
      <c r="A79" s="32"/>
      <c r="B79" s="32"/>
      <c r="C79" s="70"/>
      <c r="D79" s="70"/>
      <c r="E79" s="32"/>
      <c r="F79" s="32"/>
      <c r="G79" s="71"/>
      <c r="H79" s="71"/>
    </row>
    <row r="80" spans="1:8" ht="12">
      <c r="A80" s="32"/>
      <c r="B80" s="32"/>
      <c r="C80" s="70"/>
      <c r="D80" s="70"/>
      <c r="E80" s="32"/>
      <c r="F80" s="32"/>
      <c r="G80" s="71"/>
      <c r="H80" s="71"/>
    </row>
    <row r="81" spans="1:8" ht="12">
      <c r="A81" s="32"/>
      <c r="B81" s="32"/>
      <c r="C81" s="70"/>
      <c r="D81" s="70"/>
      <c r="E81" s="32"/>
      <c r="F81" s="32"/>
      <c r="G81" s="71"/>
      <c r="H81" s="71"/>
    </row>
    <row r="82" spans="1:8" ht="12">
      <c r="A82" s="32"/>
      <c r="B82" s="32"/>
      <c r="C82" s="70"/>
      <c r="D82" s="70"/>
      <c r="E82" s="32"/>
      <c r="F82" s="32"/>
      <c r="G82" s="71"/>
      <c r="H82" s="71"/>
    </row>
    <row r="83" spans="1:8" ht="12">
      <c r="A83" s="32"/>
      <c r="B83" s="32"/>
      <c r="C83" s="70"/>
      <c r="D83" s="70"/>
      <c r="E83" s="32"/>
      <c r="F83" s="32"/>
      <c r="G83" s="71"/>
      <c r="H83" s="71"/>
    </row>
    <row r="84" spans="1:8" ht="12">
      <c r="A84" s="32"/>
      <c r="B84" s="32"/>
      <c r="C84" s="70"/>
      <c r="D84" s="70"/>
      <c r="E84" s="32"/>
      <c r="F84" s="32"/>
      <c r="G84" s="71"/>
      <c r="H84" s="71"/>
    </row>
    <row r="85" spans="1:8" ht="12">
      <c r="A85" s="32"/>
      <c r="B85" s="32"/>
      <c r="C85" s="70"/>
      <c r="D85" s="70"/>
      <c r="E85" s="32"/>
      <c r="F85" s="32"/>
      <c r="G85" s="71"/>
      <c r="H85" s="71"/>
    </row>
    <row r="86" spans="1:8" ht="12">
      <c r="A86" s="32"/>
      <c r="B86" s="32"/>
      <c r="C86" s="70"/>
      <c r="D86" s="70"/>
      <c r="E86" s="32"/>
      <c r="F86" s="32"/>
      <c r="G86" s="71"/>
      <c r="H86" s="71"/>
    </row>
    <row r="87" spans="1:8" ht="12">
      <c r="A87" s="32"/>
      <c r="B87" s="32"/>
      <c r="C87" s="70"/>
      <c r="D87" s="70"/>
      <c r="E87" s="32"/>
      <c r="F87" s="32"/>
      <c r="G87" s="71"/>
      <c r="H87" s="71"/>
    </row>
    <row r="88" spans="1:8" ht="12">
      <c r="A88" s="32"/>
      <c r="B88" s="32"/>
      <c r="C88" s="70"/>
      <c r="D88" s="70"/>
      <c r="E88" s="32"/>
      <c r="F88" s="32"/>
      <c r="G88" s="71"/>
      <c r="H88" s="71"/>
    </row>
    <row r="89" spans="1:8" ht="12">
      <c r="A89" s="32"/>
      <c r="B89" s="32"/>
      <c r="C89" s="70"/>
      <c r="D89" s="70"/>
      <c r="E89" s="32"/>
      <c r="F89" s="32"/>
      <c r="G89" s="71"/>
      <c r="H89" s="71"/>
    </row>
    <row r="90" spans="1:8" ht="12">
      <c r="A90" s="32"/>
      <c r="B90" s="32"/>
      <c r="C90" s="70"/>
      <c r="D90" s="70"/>
      <c r="E90" s="32"/>
      <c r="F90" s="32"/>
      <c r="G90" s="71"/>
      <c r="H90" s="71"/>
    </row>
    <row r="91" spans="1:8" ht="12">
      <c r="A91" s="32"/>
      <c r="B91" s="32"/>
      <c r="C91" s="70"/>
      <c r="D91" s="70"/>
      <c r="E91" s="32"/>
      <c r="F91" s="32"/>
      <c r="G91" s="71"/>
      <c r="H91" s="71"/>
    </row>
    <row r="92" spans="1:8" ht="12">
      <c r="A92" s="32"/>
      <c r="B92" s="32"/>
      <c r="C92" s="70"/>
      <c r="D92" s="70"/>
      <c r="E92" s="32"/>
      <c r="F92" s="32"/>
      <c r="G92" s="71"/>
      <c r="H92" s="71"/>
    </row>
    <row r="93" spans="1:8" ht="12">
      <c r="A93" s="32"/>
      <c r="B93" s="32"/>
      <c r="C93" s="70"/>
      <c r="D93" s="70"/>
      <c r="E93" s="32"/>
      <c r="F93" s="32"/>
      <c r="G93" s="71"/>
      <c r="H93" s="71"/>
    </row>
    <row r="94" spans="1:8" ht="12">
      <c r="A94" s="32"/>
      <c r="B94" s="32"/>
      <c r="C94" s="70"/>
      <c r="D94" s="70"/>
      <c r="E94" s="32"/>
      <c r="F94" s="32"/>
      <c r="G94" s="71"/>
      <c r="H94" s="71"/>
    </row>
    <row r="95" spans="1:8" ht="12">
      <c r="A95" s="32"/>
      <c r="B95" s="32"/>
      <c r="C95" s="70"/>
      <c r="D95" s="70"/>
      <c r="E95" s="32"/>
      <c r="F95" s="32"/>
      <c r="G95" s="71"/>
      <c r="H95" s="71"/>
    </row>
    <row r="96" spans="1:8" ht="12">
      <c r="A96" s="32"/>
      <c r="B96" s="32"/>
      <c r="C96" s="70"/>
      <c r="D96" s="70"/>
      <c r="E96" s="32"/>
      <c r="F96" s="32"/>
      <c r="G96" s="71"/>
      <c r="H96" s="71"/>
    </row>
    <row r="97" spans="1:8" ht="12">
      <c r="A97" s="32"/>
      <c r="B97" s="32"/>
      <c r="C97" s="70"/>
      <c r="D97" s="70"/>
      <c r="E97" s="32"/>
      <c r="F97" s="32"/>
      <c r="G97" s="71"/>
      <c r="H97" s="71"/>
    </row>
    <row r="98" spans="1:8" ht="12">
      <c r="A98" s="32"/>
      <c r="B98" s="32"/>
      <c r="C98" s="70"/>
      <c r="D98" s="70"/>
      <c r="E98" s="32"/>
      <c r="F98" s="32"/>
      <c r="G98" s="71"/>
      <c r="H98" s="71"/>
    </row>
    <row r="99" spans="1:8" ht="12">
      <c r="A99" s="32"/>
      <c r="B99" s="32"/>
      <c r="C99" s="70"/>
      <c r="D99" s="70"/>
      <c r="E99" s="32"/>
      <c r="F99" s="32"/>
      <c r="G99" s="71"/>
      <c r="H99" s="71"/>
    </row>
    <row r="100" spans="1:8" ht="12">
      <c r="A100" s="32"/>
      <c r="B100" s="32"/>
      <c r="C100" s="70"/>
      <c r="D100" s="70"/>
      <c r="E100" s="32"/>
      <c r="F100" s="32"/>
      <c r="G100" s="71"/>
      <c r="H100" s="71"/>
    </row>
    <row r="101" spans="1:8" ht="12">
      <c r="A101" s="32"/>
      <c r="B101" s="32"/>
      <c r="C101" s="70"/>
      <c r="D101" s="70"/>
      <c r="E101" s="32"/>
      <c r="F101" s="32"/>
      <c r="G101" s="71"/>
      <c r="H101" s="71"/>
    </row>
    <row r="102" spans="1:8" ht="12">
      <c r="A102" s="32"/>
      <c r="B102" s="32"/>
      <c r="C102" s="70"/>
      <c r="D102" s="70"/>
      <c r="E102" s="32"/>
      <c r="F102" s="32"/>
      <c r="G102" s="71"/>
      <c r="H102" s="71"/>
    </row>
    <row r="103" spans="1:6" ht="12">
      <c r="A103" s="32"/>
      <c r="B103" s="32"/>
      <c r="C103" s="33"/>
      <c r="D103" s="33"/>
      <c r="E103" s="32"/>
      <c r="F103" s="32"/>
    </row>
    <row r="104" spans="1:6" ht="12">
      <c r="A104" s="32"/>
      <c r="B104" s="32"/>
      <c r="C104" s="33"/>
      <c r="D104" s="33"/>
      <c r="E104" s="32"/>
      <c r="F104" s="32"/>
    </row>
    <row r="105" spans="1:6" ht="12">
      <c r="A105" s="32"/>
      <c r="B105" s="32"/>
      <c r="C105" s="33"/>
      <c r="D105" s="33"/>
      <c r="E105" s="32"/>
      <c r="F105" s="32"/>
    </row>
    <row r="106" spans="1:6" ht="12">
      <c r="A106" s="32"/>
      <c r="B106" s="32"/>
      <c r="C106" s="33"/>
      <c r="D106" s="33"/>
      <c r="E106" s="32"/>
      <c r="F106" s="32"/>
    </row>
    <row r="107" spans="1:6" ht="12">
      <c r="A107" s="32"/>
      <c r="B107" s="32"/>
      <c r="C107" s="33"/>
      <c r="D107" s="33"/>
      <c r="E107" s="32"/>
      <c r="F107" s="32"/>
    </row>
    <row r="108" spans="1:6" ht="12">
      <c r="A108" s="32"/>
      <c r="B108" s="32"/>
      <c r="C108" s="33"/>
      <c r="D108" s="33"/>
      <c r="E108" s="32"/>
      <c r="F108" s="32"/>
    </row>
    <row r="109" spans="1:6" ht="12">
      <c r="A109" s="32"/>
      <c r="B109" s="32"/>
      <c r="C109" s="33"/>
      <c r="D109" s="33"/>
      <c r="E109" s="32"/>
      <c r="F109" s="32"/>
    </row>
    <row r="110" spans="1:6" ht="12">
      <c r="A110" s="32"/>
      <c r="B110" s="32"/>
      <c r="C110" s="33"/>
      <c r="D110" s="33"/>
      <c r="E110" s="32"/>
      <c r="F110" s="32"/>
    </row>
    <row r="111" spans="1:6" ht="12">
      <c r="A111" s="32"/>
      <c r="B111" s="32"/>
      <c r="C111" s="33"/>
      <c r="D111" s="33"/>
      <c r="E111" s="32"/>
      <c r="F111" s="32"/>
    </row>
    <row r="112" spans="1:6" ht="12">
      <c r="A112" s="32"/>
      <c r="B112" s="32"/>
      <c r="C112" s="33"/>
      <c r="D112" s="33"/>
      <c r="E112" s="32"/>
      <c r="F112" s="32"/>
    </row>
    <row r="113" spans="1:6" ht="12">
      <c r="A113" s="32"/>
      <c r="B113" s="32"/>
      <c r="C113" s="33"/>
      <c r="D113" s="33"/>
      <c r="E113" s="32"/>
      <c r="F113" s="32"/>
    </row>
    <row r="114" spans="1:6" ht="12">
      <c r="A114" s="32"/>
      <c r="B114" s="32"/>
      <c r="C114" s="33"/>
      <c r="D114" s="33"/>
      <c r="E114" s="32"/>
      <c r="F114" s="32"/>
    </row>
    <row r="115" spans="1:6" ht="12">
      <c r="A115" s="32"/>
      <c r="B115" s="32"/>
      <c r="C115" s="33"/>
      <c r="D115" s="33"/>
      <c r="E115" s="32"/>
      <c r="F115" s="32"/>
    </row>
    <row r="116" spans="1:6" ht="12">
      <c r="A116" s="32"/>
      <c r="B116" s="32"/>
      <c r="C116" s="33"/>
      <c r="D116" s="33"/>
      <c r="E116" s="32"/>
      <c r="F116" s="32"/>
    </row>
    <row r="117" spans="1:6" ht="12">
      <c r="A117" s="32"/>
      <c r="B117" s="32"/>
      <c r="C117" s="33"/>
      <c r="D117" s="33"/>
      <c r="E117" s="32"/>
      <c r="F117" s="32"/>
    </row>
    <row r="118" spans="1:6" ht="12">
      <c r="A118" s="32"/>
      <c r="B118" s="32"/>
      <c r="C118" s="33"/>
      <c r="D118" s="33"/>
      <c r="E118" s="32"/>
      <c r="F118" s="32"/>
    </row>
    <row r="119" spans="1:6" ht="12">
      <c r="A119" s="32"/>
      <c r="B119" s="32"/>
      <c r="C119" s="33"/>
      <c r="D119" s="33"/>
      <c r="E119" s="32"/>
      <c r="F119" s="32"/>
    </row>
    <row r="120" spans="1:6" ht="12">
      <c r="A120" s="32"/>
      <c r="B120" s="32"/>
      <c r="C120" s="33"/>
      <c r="D120" s="33"/>
      <c r="E120" s="32"/>
      <c r="F120" s="32"/>
    </row>
    <row r="121" spans="1:6" ht="12">
      <c r="A121" s="32"/>
      <c r="B121" s="32"/>
      <c r="C121" s="33"/>
      <c r="D121" s="33"/>
      <c r="E121" s="32"/>
      <c r="F121" s="32"/>
    </row>
    <row r="122" spans="1:6" ht="12">
      <c r="A122" s="32"/>
      <c r="B122" s="32"/>
      <c r="C122" s="33"/>
      <c r="D122" s="33"/>
      <c r="E122" s="32"/>
      <c r="F122" s="32"/>
    </row>
    <row r="123" spans="1:6" ht="12">
      <c r="A123" s="32"/>
      <c r="B123" s="32"/>
      <c r="C123" s="33"/>
      <c r="D123" s="33"/>
      <c r="E123" s="32"/>
      <c r="F123" s="32"/>
    </row>
    <row r="124" spans="1:6" ht="12">
      <c r="A124" s="32"/>
      <c r="B124" s="32"/>
      <c r="C124" s="33"/>
      <c r="D124" s="33"/>
      <c r="E124" s="32"/>
      <c r="F124" s="32"/>
    </row>
    <row r="125" spans="1:6" ht="12">
      <c r="A125" s="32"/>
      <c r="B125" s="32"/>
      <c r="C125" s="33"/>
      <c r="D125" s="33"/>
      <c r="E125" s="32"/>
      <c r="F125" s="32"/>
    </row>
    <row r="126" spans="1:6" ht="12">
      <c r="A126" s="32"/>
      <c r="B126" s="32"/>
      <c r="C126" s="33"/>
      <c r="D126" s="33"/>
      <c r="E126" s="32"/>
      <c r="F126" s="32"/>
    </row>
    <row r="127" spans="1:6" ht="12">
      <c r="A127" s="32"/>
      <c r="B127" s="32"/>
      <c r="C127" s="33"/>
      <c r="D127" s="33"/>
      <c r="E127" s="32"/>
      <c r="F127" s="32"/>
    </row>
    <row r="128" spans="1:6" ht="12">
      <c r="A128" s="32"/>
      <c r="B128" s="32"/>
      <c r="C128" s="33"/>
      <c r="D128" s="33"/>
      <c r="E128" s="32"/>
      <c r="F128" s="32"/>
    </row>
    <row r="129" spans="1:6" ht="12">
      <c r="A129" s="32"/>
      <c r="B129" s="32"/>
      <c r="C129" s="33"/>
      <c r="D129" s="33"/>
      <c r="E129" s="32"/>
      <c r="F129" s="32"/>
    </row>
    <row r="130" spans="1:6" ht="12">
      <c r="A130" s="32"/>
      <c r="B130" s="32"/>
      <c r="C130" s="33"/>
      <c r="D130" s="33"/>
      <c r="E130" s="32"/>
      <c r="F130" s="32"/>
    </row>
    <row r="131" spans="1:6" ht="12">
      <c r="A131" s="32"/>
      <c r="B131" s="32"/>
      <c r="C131" s="33"/>
      <c r="D131" s="33"/>
      <c r="E131" s="32"/>
      <c r="F131" s="32"/>
    </row>
    <row r="132" spans="1:6" ht="12">
      <c r="A132" s="32"/>
      <c r="B132" s="32"/>
      <c r="C132" s="33"/>
      <c r="D132" s="33"/>
      <c r="E132" s="32"/>
      <c r="F132" s="32"/>
    </row>
    <row r="133" spans="1:6" ht="12">
      <c r="A133" s="32"/>
      <c r="B133" s="32"/>
      <c r="C133" s="33"/>
      <c r="D133" s="33"/>
      <c r="E133" s="32"/>
      <c r="F133" s="32"/>
    </row>
    <row r="134" spans="1:6" ht="12">
      <c r="A134" s="32"/>
      <c r="B134" s="32"/>
      <c r="C134" s="33"/>
      <c r="D134" s="33"/>
      <c r="E134" s="32"/>
      <c r="F134" s="32"/>
    </row>
    <row r="135" spans="1:6" ht="12">
      <c r="A135" s="32"/>
      <c r="B135" s="32"/>
      <c r="C135" s="33"/>
      <c r="D135" s="33"/>
      <c r="E135" s="32"/>
      <c r="F135" s="32"/>
    </row>
    <row r="136" spans="1:6" ht="12">
      <c r="A136" s="32"/>
      <c r="B136" s="32"/>
      <c r="C136" s="33"/>
      <c r="D136" s="33"/>
      <c r="E136" s="32"/>
      <c r="F136" s="32"/>
    </row>
    <row r="137" spans="1:6" ht="12">
      <c r="A137" s="32"/>
      <c r="B137" s="32"/>
      <c r="C137" s="33"/>
      <c r="D137" s="33"/>
      <c r="E137" s="32"/>
      <c r="F137" s="32"/>
    </row>
    <row r="138" spans="1:6" ht="12">
      <c r="A138" s="32"/>
      <c r="B138" s="32"/>
      <c r="C138" s="33"/>
      <c r="D138" s="33"/>
      <c r="E138" s="32"/>
      <c r="F138" s="32"/>
    </row>
    <row r="139" spans="1:6" ht="12">
      <c r="A139" s="32"/>
      <c r="B139" s="32"/>
      <c r="C139" s="33"/>
      <c r="D139" s="33"/>
      <c r="E139" s="32"/>
      <c r="F139" s="32"/>
    </row>
    <row r="140" spans="1:6" ht="12">
      <c r="A140" s="32"/>
      <c r="B140" s="32"/>
      <c r="C140" s="33"/>
      <c r="D140" s="33"/>
      <c r="E140" s="32"/>
      <c r="F140" s="32"/>
    </row>
    <row r="141" spans="1:6" ht="12">
      <c r="A141" s="32"/>
      <c r="B141" s="32"/>
      <c r="C141" s="33"/>
      <c r="D141" s="33"/>
      <c r="E141" s="32"/>
      <c r="F141" s="32"/>
    </row>
    <row r="142" spans="1:6" ht="12">
      <c r="A142" s="32"/>
      <c r="B142" s="32"/>
      <c r="C142" s="33"/>
      <c r="D142" s="33"/>
      <c r="E142" s="32"/>
      <c r="F142" s="32"/>
    </row>
    <row r="143" spans="1:6" ht="12">
      <c r="A143" s="32"/>
      <c r="B143" s="32"/>
      <c r="C143" s="33"/>
      <c r="D143" s="33"/>
      <c r="E143" s="32"/>
      <c r="F143" s="32"/>
    </row>
    <row r="144" spans="1:6" ht="12">
      <c r="A144" s="32"/>
      <c r="B144" s="32"/>
      <c r="C144" s="33"/>
      <c r="D144" s="33"/>
      <c r="E144" s="32"/>
      <c r="F144" s="32"/>
    </row>
    <row r="145" spans="1:6" ht="12">
      <c r="A145" s="32"/>
      <c r="B145" s="32"/>
      <c r="C145" s="33"/>
      <c r="D145" s="33"/>
      <c r="E145" s="32"/>
      <c r="F145" s="32"/>
    </row>
    <row r="146" spans="1:6" ht="12">
      <c r="A146" s="32"/>
      <c r="B146" s="32"/>
      <c r="C146" s="33"/>
      <c r="D146" s="33"/>
      <c r="E146" s="32"/>
      <c r="F146" s="32"/>
    </row>
    <row r="147" spans="1:6" ht="12">
      <c r="A147" s="32"/>
      <c r="B147" s="32"/>
      <c r="C147" s="33"/>
      <c r="D147" s="33"/>
      <c r="E147" s="32"/>
      <c r="F147" s="32"/>
    </row>
    <row r="148" spans="1:6" ht="12">
      <c r="A148" s="32"/>
      <c r="B148" s="32"/>
      <c r="C148" s="33"/>
      <c r="D148" s="33"/>
      <c r="E148" s="32"/>
      <c r="F148" s="32"/>
    </row>
    <row r="149" spans="1:6" ht="12">
      <c r="A149" s="32"/>
      <c r="B149" s="32"/>
      <c r="C149" s="33"/>
      <c r="D149" s="33"/>
      <c r="E149" s="32"/>
      <c r="F149" s="32"/>
    </row>
    <row r="150" spans="1:6" ht="12">
      <c r="A150" s="32"/>
      <c r="B150" s="32"/>
      <c r="C150" s="33"/>
      <c r="D150" s="33"/>
      <c r="E150" s="32"/>
      <c r="F150" s="32"/>
    </row>
    <row r="151" spans="1:6" ht="12">
      <c r="A151" s="32"/>
      <c r="B151" s="32"/>
      <c r="C151" s="33"/>
      <c r="D151" s="33"/>
      <c r="E151" s="32"/>
      <c r="F151" s="32"/>
    </row>
    <row r="152" spans="1:6" ht="12">
      <c r="A152" s="32"/>
      <c r="B152" s="32"/>
      <c r="C152" s="33"/>
      <c r="D152" s="33"/>
      <c r="E152" s="32"/>
      <c r="F152" s="32"/>
    </row>
    <row r="153" spans="1:6" ht="12">
      <c r="A153" s="32"/>
      <c r="B153" s="32"/>
      <c r="C153" s="33"/>
      <c r="D153" s="33"/>
      <c r="E153" s="32"/>
      <c r="F153" s="32"/>
    </row>
    <row r="154" spans="1:6" ht="12">
      <c r="A154" s="32"/>
      <c r="B154" s="32"/>
      <c r="C154" s="33"/>
      <c r="D154" s="33"/>
      <c r="E154" s="32"/>
      <c r="F154" s="32"/>
    </row>
    <row r="155" spans="1:6" ht="12">
      <c r="A155" s="32"/>
      <c r="B155" s="32"/>
      <c r="C155" s="33"/>
      <c r="D155" s="33"/>
      <c r="E155" s="32"/>
      <c r="F155" s="32"/>
    </row>
    <row r="156" spans="1:6" ht="12">
      <c r="A156" s="32"/>
      <c r="B156" s="32"/>
      <c r="C156" s="33"/>
      <c r="D156" s="33"/>
      <c r="E156" s="32"/>
      <c r="F156" s="32"/>
    </row>
    <row r="157" spans="1:6" ht="12">
      <c r="A157" s="32"/>
      <c r="B157" s="32"/>
      <c r="C157" s="33"/>
      <c r="D157" s="33"/>
      <c r="E157" s="32"/>
      <c r="F157" s="32"/>
    </row>
    <row r="158" spans="1:6" ht="12">
      <c r="A158" s="32"/>
      <c r="B158" s="32"/>
      <c r="C158" s="33"/>
      <c r="D158" s="33"/>
      <c r="E158" s="32"/>
      <c r="F158" s="32"/>
    </row>
    <row r="159" spans="1:6" ht="12">
      <c r="A159" s="32"/>
      <c r="B159" s="32"/>
      <c r="C159" s="33"/>
      <c r="D159" s="33"/>
      <c r="E159" s="32"/>
      <c r="F159" s="32"/>
    </row>
    <row r="160" spans="1:6" ht="12">
      <c r="A160" s="32"/>
      <c r="B160" s="32"/>
      <c r="C160" s="33"/>
      <c r="D160" s="33"/>
      <c r="E160" s="32"/>
      <c r="F160" s="32"/>
    </row>
    <row r="161" spans="1:6" ht="12">
      <c r="A161" s="32"/>
      <c r="B161" s="32"/>
      <c r="C161" s="33"/>
      <c r="D161" s="33"/>
      <c r="E161" s="32"/>
      <c r="F161" s="32"/>
    </row>
    <row r="162" spans="1:6" ht="12">
      <c r="A162" s="32"/>
      <c r="B162" s="32"/>
      <c r="C162" s="33"/>
      <c r="D162" s="33"/>
      <c r="E162" s="32"/>
      <c r="F162" s="32"/>
    </row>
    <row r="163" spans="1:6" ht="12">
      <c r="A163" s="32"/>
      <c r="B163" s="32"/>
      <c r="C163" s="33"/>
      <c r="D163" s="33"/>
      <c r="E163" s="32"/>
      <c r="F163" s="32"/>
    </row>
    <row r="164" spans="1:6" ht="12">
      <c r="A164" s="32"/>
      <c r="B164" s="32"/>
      <c r="C164" s="33"/>
      <c r="D164" s="33"/>
      <c r="E164" s="32"/>
      <c r="F164" s="32"/>
    </row>
    <row r="165" spans="1:6" ht="12">
      <c r="A165" s="32"/>
      <c r="B165" s="32"/>
      <c r="C165" s="33"/>
      <c r="D165" s="33"/>
      <c r="E165" s="32"/>
      <c r="F165" s="32"/>
    </row>
    <row r="166" spans="1:6" ht="12">
      <c r="A166" s="32"/>
      <c r="B166" s="32"/>
      <c r="C166" s="33"/>
      <c r="D166" s="33"/>
      <c r="E166" s="32"/>
      <c r="F166" s="32"/>
    </row>
    <row r="167" spans="1:6" ht="12">
      <c r="A167" s="32"/>
      <c r="B167" s="32"/>
      <c r="C167" s="33"/>
      <c r="D167" s="33"/>
      <c r="E167" s="32"/>
      <c r="F167" s="32"/>
    </row>
    <row r="168" spans="1:6" ht="12">
      <c r="A168" s="32"/>
      <c r="B168" s="32"/>
      <c r="C168" s="33"/>
      <c r="D168" s="33"/>
      <c r="E168" s="32"/>
      <c r="F168" s="32"/>
    </row>
    <row r="169" spans="1:6" ht="12">
      <c r="A169" s="32"/>
      <c r="B169" s="32"/>
      <c r="C169" s="33"/>
      <c r="D169" s="33"/>
      <c r="E169" s="32"/>
      <c r="F169" s="32"/>
    </row>
    <row r="170" spans="1:6" ht="12">
      <c r="A170" s="32"/>
      <c r="B170" s="32"/>
      <c r="C170" s="33"/>
      <c r="D170" s="33"/>
      <c r="E170" s="32"/>
      <c r="F170" s="32"/>
    </row>
    <row r="171" spans="1:6" ht="12">
      <c r="A171" s="32"/>
      <c r="B171" s="32"/>
      <c r="C171" s="33"/>
      <c r="D171" s="33"/>
      <c r="E171" s="32"/>
      <c r="F171" s="32"/>
    </row>
    <row r="172" spans="1:6" ht="12">
      <c r="A172" s="32"/>
      <c r="B172" s="32"/>
      <c r="C172" s="33"/>
      <c r="D172" s="33"/>
      <c r="E172" s="32"/>
      <c r="F172" s="32"/>
    </row>
    <row r="173" spans="1:6" ht="12">
      <c r="A173" s="32"/>
      <c r="B173" s="32"/>
      <c r="C173" s="33"/>
      <c r="D173" s="33"/>
      <c r="E173" s="32"/>
      <c r="F173" s="32"/>
    </row>
    <row r="174" spans="1:6" ht="12">
      <c r="A174" s="32"/>
      <c r="B174" s="32"/>
      <c r="C174" s="33"/>
      <c r="D174" s="33"/>
      <c r="E174" s="32"/>
      <c r="F174" s="32"/>
    </row>
    <row r="175" spans="1:6" ht="12">
      <c r="A175" s="32"/>
      <c r="B175" s="32"/>
      <c r="C175" s="33"/>
      <c r="D175" s="33"/>
      <c r="E175" s="32"/>
      <c r="F175" s="32"/>
    </row>
    <row r="176" spans="1:6" ht="12">
      <c r="A176" s="32"/>
      <c r="B176" s="32"/>
      <c r="C176" s="33"/>
      <c r="D176" s="33"/>
      <c r="E176" s="32"/>
      <c r="F176" s="32"/>
    </row>
    <row r="177" spans="1:6" ht="12">
      <c r="A177" s="32"/>
      <c r="B177" s="32"/>
      <c r="C177" s="33"/>
      <c r="D177" s="33"/>
      <c r="E177" s="32"/>
      <c r="F177" s="32"/>
    </row>
    <row r="178" spans="1:6" ht="12">
      <c r="A178" s="32"/>
      <c r="B178" s="32"/>
      <c r="C178" s="33"/>
      <c r="D178" s="33"/>
      <c r="E178" s="32"/>
      <c r="F178" s="32"/>
    </row>
    <row r="179" spans="1:6" ht="12">
      <c r="A179" s="32"/>
      <c r="B179" s="32"/>
      <c r="C179" s="33"/>
      <c r="D179" s="33"/>
      <c r="E179" s="32"/>
      <c r="F179" s="32"/>
    </row>
    <row r="180" spans="1:6" ht="12">
      <c r="A180" s="32"/>
      <c r="B180" s="32"/>
      <c r="C180" s="33"/>
      <c r="D180" s="33"/>
      <c r="E180" s="32"/>
      <c r="F180" s="32"/>
    </row>
    <row r="181" spans="1:6" ht="12">
      <c r="A181" s="32"/>
      <c r="B181" s="32"/>
      <c r="C181" s="33"/>
      <c r="D181" s="33"/>
      <c r="E181" s="32"/>
      <c r="F181" s="32"/>
    </row>
    <row r="182" spans="1:6" ht="12">
      <c r="A182" s="32"/>
      <c r="B182" s="32"/>
      <c r="C182" s="33"/>
      <c r="D182" s="33"/>
      <c r="E182" s="32"/>
      <c r="F182" s="32"/>
    </row>
    <row r="183" spans="1:6" ht="12">
      <c r="A183" s="32"/>
      <c r="B183" s="32"/>
      <c r="C183" s="33"/>
      <c r="D183" s="33"/>
      <c r="E183" s="32"/>
      <c r="F183" s="32"/>
    </row>
    <row r="184" spans="1:6" ht="12">
      <c r="A184" s="32"/>
      <c r="B184" s="32"/>
      <c r="C184" s="33"/>
      <c r="D184" s="33"/>
      <c r="E184" s="32"/>
      <c r="F184" s="32"/>
    </row>
    <row r="185" spans="1:6" ht="12">
      <c r="A185" s="32"/>
      <c r="B185" s="32"/>
      <c r="C185" s="33"/>
      <c r="D185" s="33"/>
      <c r="E185" s="32"/>
      <c r="F185" s="32"/>
    </row>
    <row r="186" spans="1:6" ht="12">
      <c r="A186" s="32"/>
      <c r="B186" s="32"/>
      <c r="C186" s="33"/>
      <c r="D186" s="33"/>
      <c r="E186" s="32"/>
      <c r="F186" s="32"/>
    </row>
    <row r="187" spans="1:6" ht="12">
      <c r="A187" s="32"/>
      <c r="B187" s="32"/>
      <c r="C187" s="33"/>
      <c r="D187" s="33"/>
      <c r="E187" s="32"/>
      <c r="F187" s="32"/>
    </row>
    <row r="188" spans="1:6" ht="12">
      <c r="A188" s="32"/>
      <c r="B188" s="32"/>
      <c r="C188" s="33"/>
      <c r="D188" s="33"/>
      <c r="E188" s="32"/>
      <c r="F188" s="32"/>
    </row>
    <row r="189" spans="1:6" ht="12">
      <c r="A189" s="32"/>
      <c r="B189" s="32"/>
      <c r="C189" s="33"/>
      <c r="D189" s="33"/>
      <c r="E189" s="32"/>
      <c r="F189" s="32"/>
    </row>
    <row r="190" spans="1:6" ht="12">
      <c r="A190" s="32"/>
      <c r="B190" s="32"/>
      <c r="C190" s="33"/>
      <c r="D190" s="33"/>
      <c r="E190" s="32"/>
      <c r="F190" s="32"/>
    </row>
    <row r="191" spans="1:6" ht="12">
      <c r="A191" s="32"/>
      <c r="B191" s="32"/>
      <c r="C191" s="33"/>
      <c r="D191" s="33"/>
      <c r="E191" s="32"/>
      <c r="F191" s="32"/>
    </row>
    <row r="192" spans="1:6" ht="12">
      <c r="A192" s="32"/>
      <c r="B192" s="32"/>
      <c r="C192" s="33"/>
      <c r="D192" s="33"/>
      <c r="E192" s="32"/>
      <c r="F192" s="32"/>
    </row>
    <row r="193" spans="1:6" ht="12">
      <c r="A193" s="32"/>
      <c r="B193" s="32"/>
      <c r="C193" s="33"/>
      <c r="D193" s="33"/>
      <c r="E193" s="32"/>
      <c r="F193" s="32"/>
    </row>
    <row r="194" spans="1:6" ht="12">
      <c r="A194" s="32"/>
      <c r="B194" s="32"/>
      <c r="C194" s="33"/>
      <c r="D194" s="33"/>
      <c r="E194" s="32"/>
      <c r="F194" s="32"/>
    </row>
    <row r="195" spans="1:6" ht="12">
      <c r="A195" s="32"/>
      <c r="B195" s="32"/>
      <c r="C195" s="33"/>
      <c r="D195" s="33"/>
      <c r="E195" s="32"/>
      <c r="F195" s="32"/>
    </row>
    <row r="196" spans="1:6" ht="12">
      <c r="A196" s="32"/>
      <c r="B196" s="32"/>
      <c r="C196" s="33"/>
      <c r="D196" s="33"/>
      <c r="E196" s="32"/>
      <c r="F196" s="32"/>
    </row>
    <row r="197" spans="1:6" ht="12">
      <c r="A197" s="32"/>
      <c r="B197" s="32"/>
      <c r="C197" s="33"/>
      <c r="D197" s="33"/>
      <c r="E197" s="32"/>
      <c r="F197" s="32"/>
    </row>
    <row r="198" spans="1:6" ht="12">
      <c r="A198" s="32"/>
      <c r="B198" s="32"/>
      <c r="C198" s="33"/>
      <c r="D198" s="33"/>
      <c r="E198" s="32"/>
      <c r="F198" s="32"/>
    </row>
    <row r="199" spans="1:6" ht="12">
      <c r="A199" s="32"/>
      <c r="B199" s="32"/>
      <c r="C199" s="33"/>
      <c r="D199" s="33"/>
      <c r="E199" s="32"/>
      <c r="F199" s="32"/>
    </row>
    <row r="200" spans="1:6" ht="12">
      <c r="A200" s="32"/>
      <c r="B200" s="32"/>
      <c r="C200" s="33"/>
      <c r="D200" s="33"/>
      <c r="E200" s="32"/>
      <c r="F200" s="32"/>
    </row>
    <row r="201" spans="1:6" ht="12">
      <c r="A201" s="32"/>
      <c r="B201" s="32"/>
      <c r="C201" s="33"/>
      <c r="D201" s="33"/>
      <c r="E201" s="32"/>
      <c r="F201" s="32"/>
    </row>
    <row r="202" spans="1:6" ht="12">
      <c r="A202" s="32"/>
      <c r="B202" s="32"/>
      <c r="C202" s="33"/>
      <c r="D202" s="33"/>
      <c r="E202" s="32"/>
      <c r="F202" s="32"/>
    </row>
    <row r="203" spans="1:6" ht="12">
      <c r="A203" s="32"/>
      <c r="B203" s="32"/>
      <c r="C203" s="33"/>
      <c r="D203" s="33"/>
      <c r="E203" s="32"/>
      <c r="F203" s="32"/>
    </row>
    <row r="204" spans="1:6" ht="12">
      <c r="A204" s="32"/>
      <c r="B204" s="32"/>
      <c r="C204" s="33"/>
      <c r="D204" s="33"/>
      <c r="E204" s="32"/>
      <c r="F204" s="32"/>
    </row>
    <row r="205" spans="1:6" ht="12">
      <c r="A205" s="32"/>
      <c r="B205" s="32"/>
      <c r="C205" s="33"/>
      <c r="D205" s="33"/>
      <c r="E205" s="32"/>
      <c r="F205" s="32"/>
    </row>
    <row r="206" spans="1:6" ht="12">
      <c r="A206" s="32"/>
      <c r="B206" s="32"/>
      <c r="C206" s="33"/>
      <c r="D206" s="33"/>
      <c r="E206" s="32"/>
      <c r="F206" s="32"/>
    </row>
    <row r="207" spans="1:6" ht="12">
      <c r="A207" s="32"/>
      <c r="B207" s="32"/>
      <c r="C207" s="33"/>
      <c r="D207" s="33"/>
      <c r="E207" s="32"/>
      <c r="F207" s="32"/>
    </row>
    <row r="208" spans="1:6" ht="12">
      <c r="A208" s="32"/>
      <c r="B208" s="32"/>
      <c r="C208" s="33"/>
      <c r="D208" s="33"/>
      <c r="E208" s="32"/>
      <c r="F208" s="32"/>
    </row>
    <row r="209" spans="1:6" ht="12">
      <c r="A209" s="32"/>
      <c r="B209" s="32"/>
      <c r="C209" s="33"/>
      <c r="D209" s="33"/>
      <c r="E209" s="32"/>
      <c r="F209" s="32"/>
    </row>
    <row r="210" spans="1:6" ht="12">
      <c r="A210" s="32"/>
      <c r="B210" s="32"/>
      <c r="C210" s="33"/>
      <c r="D210" s="33"/>
      <c r="E210" s="32"/>
      <c r="F210" s="32"/>
    </row>
    <row r="211" spans="1:6" ht="12">
      <c r="A211" s="32"/>
      <c r="B211" s="32"/>
      <c r="C211" s="33"/>
      <c r="D211" s="33"/>
      <c r="E211" s="32"/>
      <c r="F211" s="32"/>
    </row>
    <row r="212" spans="1:6" ht="12">
      <c r="A212" s="32"/>
      <c r="B212" s="32"/>
      <c r="C212" s="33"/>
      <c r="D212" s="33"/>
      <c r="E212" s="32"/>
      <c r="F212" s="32"/>
    </row>
    <row r="213" spans="1:6" ht="12">
      <c r="A213" s="32"/>
      <c r="B213" s="32"/>
      <c r="C213" s="33"/>
      <c r="D213" s="33"/>
      <c r="E213" s="32"/>
      <c r="F213" s="32"/>
    </row>
    <row r="214" spans="1:6" ht="12">
      <c r="A214" s="32"/>
      <c r="B214" s="32"/>
      <c r="C214" s="33"/>
      <c r="D214" s="33"/>
      <c r="E214" s="32"/>
      <c r="F214" s="32"/>
    </row>
    <row r="215" spans="1:6" ht="12">
      <c r="A215" s="32"/>
      <c r="B215" s="32"/>
      <c r="C215" s="33"/>
      <c r="D215" s="33"/>
      <c r="E215" s="32"/>
      <c r="F215" s="32"/>
    </row>
    <row r="216" spans="1:6" ht="12">
      <c r="A216" s="32"/>
      <c r="B216" s="32"/>
      <c r="C216" s="33"/>
      <c r="D216" s="33"/>
      <c r="E216" s="32"/>
      <c r="F216" s="32"/>
    </row>
    <row r="217" spans="1:6" ht="12">
      <c r="A217" s="32"/>
      <c r="B217" s="32"/>
      <c r="C217" s="33"/>
      <c r="D217" s="33"/>
      <c r="E217" s="32"/>
      <c r="F217" s="32"/>
    </row>
    <row r="218" spans="1:6" ht="12">
      <c r="A218" s="32"/>
      <c r="B218" s="32"/>
      <c r="C218" s="33"/>
      <c r="D218" s="33"/>
      <c r="E218" s="32"/>
      <c r="F218" s="32"/>
    </row>
    <row r="219" spans="1:6" ht="12">
      <c r="A219" s="32"/>
      <c r="B219" s="32"/>
      <c r="C219" s="33"/>
      <c r="D219" s="33"/>
      <c r="E219" s="32"/>
      <c r="F219" s="32"/>
    </row>
    <row r="220" spans="1:6" ht="12">
      <c r="A220" s="32"/>
      <c r="B220" s="32"/>
      <c r="C220" s="33"/>
      <c r="D220" s="33"/>
      <c r="E220" s="32"/>
      <c r="F220" s="32"/>
    </row>
    <row r="221" spans="1:6" ht="12">
      <c r="A221" s="32"/>
      <c r="B221" s="32"/>
      <c r="C221" s="33"/>
      <c r="D221" s="33"/>
      <c r="E221" s="32"/>
      <c r="F221" s="32"/>
    </row>
    <row r="222" spans="1:6" ht="12">
      <c r="A222" s="32"/>
      <c r="B222" s="32"/>
      <c r="C222" s="33"/>
      <c r="D222" s="33"/>
      <c r="E222" s="32"/>
      <c r="F222" s="32"/>
    </row>
    <row r="223" spans="1:6" ht="12">
      <c r="A223" s="32"/>
      <c r="B223" s="32"/>
      <c r="C223" s="33"/>
      <c r="D223" s="33"/>
      <c r="E223" s="32"/>
      <c r="F223" s="32"/>
    </row>
    <row r="224" spans="1:6" ht="12">
      <c r="A224" s="32"/>
      <c r="B224" s="32"/>
      <c r="C224" s="33"/>
      <c r="D224" s="33"/>
      <c r="E224" s="32"/>
      <c r="F224" s="32"/>
    </row>
    <row r="225" spans="1:6" ht="12">
      <c r="A225" s="32"/>
      <c r="B225" s="32"/>
      <c r="C225" s="33"/>
      <c r="D225" s="33"/>
      <c r="E225" s="32"/>
      <c r="F225" s="32"/>
    </row>
    <row r="226" spans="1:6" ht="12">
      <c r="A226" s="32"/>
      <c r="B226" s="32"/>
      <c r="C226" s="33"/>
      <c r="D226" s="33"/>
      <c r="E226" s="32"/>
      <c r="F226" s="32"/>
    </row>
    <row r="227" spans="1:6" ht="12">
      <c r="A227" s="32"/>
      <c r="B227" s="32"/>
      <c r="C227" s="33"/>
      <c r="D227" s="33"/>
      <c r="E227" s="32"/>
      <c r="F227" s="32"/>
    </row>
    <row r="228" spans="1:6" ht="12">
      <c r="A228" s="32"/>
      <c r="B228" s="32"/>
      <c r="C228" s="33"/>
      <c r="D228" s="33"/>
      <c r="E228" s="32"/>
      <c r="F228" s="32"/>
    </row>
    <row r="229" spans="1:6" ht="12">
      <c r="A229" s="32"/>
      <c r="B229" s="32"/>
      <c r="C229" s="33"/>
      <c r="D229" s="33"/>
      <c r="E229" s="32"/>
      <c r="F229" s="32"/>
    </row>
    <row r="230" spans="1:6" ht="12">
      <c r="A230" s="32"/>
      <c r="B230" s="32"/>
      <c r="C230" s="33"/>
      <c r="D230" s="33"/>
      <c r="E230" s="32"/>
      <c r="F230" s="32"/>
    </row>
    <row r="231" spans="1:6" ht="12">
      <c r="A231" s="32"/>
      <c r="B231" s="32"/>
      <c r="C231" s="33"/>
      <c r="D231" s="33"/>
      <c r="E231" s="32"/>
      <c r="F231" s="32"/>
    </row>
    <row r="232" spans="1:6" ht="12">
      <c r="A232" s="32"/>
      <c r="B232" s="32"/>
      <c r="C232" s="33"/>
      <c r="D232" s="33"/>
      <c r="E232" s="32"/>
      <c r="F232" s="32"/>
    </row>
    <row r="233" spans="1:6" ht="12">
      <c r="A233" s="32"/>
      <c r="B233" s="32"/>
      <c r="C233" s="33"/>
      <c r="D233" s="33"/>
      <c r="E233" s="32"/>
      <c r="F233" s="32"/>
    </row>
    <row r="234" spans="1:6" ht="12">
      <c r="A234" s="32"/>
      <c r="B234" s="32"/>
      <c r="C234" s="33"/>
      <c r="D234" s="33"/>
      <c r="E234" s="32"/>
      <c r="F234" s="32"/>
    </row>
    <row r="235" spans="1:6" ht="12">
      <c r="A235" s="32"/>
      <c r="B235" s="32"/>
      <c r="C235" s="33"/>
      <c r="D235" s="33"/>
      <c r="E235" s="32"/>
      <c r="F235" s="32"/>
    </row>
    <row r="236" spans="1:6" ht="12">
      <c r="A236" s="32"/>
      <c r="B236" s="32"/>
      <c r="C236" s="33"/>
      <c r="D236" s="33"/>
      <c r="E236" s="32"/>
      <c r="F236" s="32"/>
    </row>
    <row r="237" spans="1:6" ht="12">
      <c r="A237" s="32"/>
      <c r="B237" s="32"/>
      <c r="C237" s="33"/>
      <c r="D237" s="33"/>
      <c r="E237" s="32"/>
      <c r="F237" s="32"/>
    </row>
    <row r="238" spans="1:6" ht="12">
      <c r="A238" s="32"/>
      <c r="B238" s="32"/>
      <c r="C238" s="33"/>
      <c r="D238" s="33"/>
      <c r="E238" s="32"/>
      <c r="F238" s="32"/>
    </row>
    <row r="239" spans="1:6" ht="12">
      <c r="A239" s="32"/>
      <c r="B239" s="32"/>
      <c r="C239" s="33"/>
      <c r="D239" s="33"/>
      <c r="E239" s="32"/>
      <c r="F239" s="32"/>
    </row>
    <row r="240" spans="1:6" ht="12">
      <c r="A240" s="32"/>
      <c r="B240" s="32"/>
      <c r="C240" s="33"/>
      <c r="D240" s="33"/>
      <c r="E240" s="32"/>
      <c r="F240" s="32"/>
    </row>
    <row r="241" spans="1:6" ht="12">
      <c r="A241" s="32"/>
      <c r="B241" s="32"/>
      <c r="C241" s="33"/>
      <c r="D241" s="33"/>
      <c r="E241" s="32"/>
      <c r="F241" s="32"/>
    </row>
    <row r="242" spans="1:6" ht="12">
      <c r="A242" s="32"/>
      <c r="B242" s="32"/>
      <c r="C242" s="33"/>
      <c r="D242" s="33"/>
      <c r="E242" s="32"/>
      <c r="F242" s="32"/>
    </row>
    <row r="243" spans="1:6" ht="12">
      <c r="A243" s="32"/>
      <c r="B243" s="32"/>
      <c r="C243" s="33"/>
      <c r="D243" s="33"/>
      <c r="E243" s="32"/>
      <c r="F243" s="32"/>
    </row>
    <row r="244" spans="1:6" ht="12">
      <c r="A244" s="32"/>
      <c r="B244" s="32"/>
      <c r="C244" s="33"/>
      <c r="D244" s="33"/>
      <c r="E244" s="32"/>
      <c r="F244" s="32"/>
    </row>
    <row r="245" spans="1:6" ht="12">
      <c r="A245" s="32"/>
      <c r="B245" s="32"/>
      <c r="C245" s="33"/>
      <c r="D245" s="33"/>
      <c r="E245" s="32"/>
      <c r="F245" s="32"/>
    </row>
    <row r="246" spans="1:6" ht="12">
      <c r="A246" s="32"/>
      <c r="B246" s="32"/>
      <c r="C246" s="33"/>
      <c r="D246" s="33"/>
      <c r="E246" s="32"/>
      <c r="F246" s="32"/>
    </row>
    <row r="247" spans="1:6" ht="12">
      <c r="A247" s="32"/>
      <c r="B247" s="32"/>
      <c r="C247" s="33"/>
      <c r="D247" s="33"/>
      <c r="E247" s="32"/>
      <c r="F247" s="32"/>
    </row>
    <row r="248" spans="1:6" ht="12">
      <c r="A248" s="32"/>
      <c r="B248" s="32"/>
      <c r="C248" s="33"/>
      <c r="D248" s="33"/>
      <c r="E248" s="32"/>
      <c r="F248" s="32"/>
    </row>
    <row r="249" spans="1:6" ht="12">
      <c r="A249" s="32"/>
      <c r="B249" s="32"/>
      <c r="C249" s="33"/>
      <c r="D249" s="33"/>
      <c r="E249" s="32"/>
      <c r="F249" s="32"/>
    </row>
    <row r="250" spans="1:6" ht="12">
      <c r="A250" s="32"/>
      <c r="B250" s="32"/>
      <c r="C250" s="33"/>
      <c r="D250" s="33"/>
      <c r="E250" s="32"/>
      <c r="F250" s="32"/>
    </row>
    <row r="251" spans="1:6" ht="12">
      <c r="A251" s="32"/>
      <c r="B251" s="32"/>
      <c r="C251" s="33"/>
      <c r="D251" s="33"/>
      <c r="E251" s="32"/>
      <c r="F251" s="32"/>
    </row>
    <row r="252" spans="1:6" ht="12">
      <c r="A252" s="32"/>
      <c r="B252" s="32"/>
      <c r="C252" s="33"/>
      <c r="D252" s="33"/>
      <c r="E252" s="32"/>
      <c r="F252" s="32"/>
    </row>
    <row r="253" spans="1:6" ht="12">
      <c r="A253" s="32"/>
      <c r="B253" s="32"/>
      <c r="C253" s="33"/>
      <c r="D253" s="33"/>
      <c r="E253" s="32"/>
      <c r="F253" s="32"/>
    </row>
    <row r="254" spans="1:6" ht="12">
      <c r="A254" s="32"/>
      <c r="B254" s="32"/>
      <c r="C254" s="33"/>
      <c r="D254" s="33"/>
      <c r="E254" s="32"/>
      <c r="F254" s="32"/>
    </row>
    <row r="255" spans="1:6" ht="12">
      <c r="A255" s="32"/>
      <c r="B255" s="32"/>
      <c r="C255" s="33"/>
      <c r="D255" s="33"/>
      <c r="E255" s="32"/>
      <c r="F255" s="32"/>
    </row>
    <row r="256" spans="1:6" ht="12">
      <c r="A256" s="32"/>
      <c r="B256" s="32"/>
      <c r="C256" s="33"/>
      <c r="D256" s="33"/>
      <c r="E256" s="32"/>
      <c r="F256" s="32"/>
    </row>
    <row r="257" spans="1:6" ht="12">
      <c r="A257" s="32"/>
      <c r="B257" s="32"/>
      <c r="C257" s="33"/>
      <c r="D257" s="33"/>
      <c r="E257" s="32"/>
      <c r="F257" s="32"/>
    </row>
    <row r="258" spans="1:6" ht="12">
      <c r="A258" s="32"/>
      <c r="B258" s="32"/>
      <c r="C258" s="33"/>
      <c r="D258" s="33"/>
      <c r="E258" s="32"/>
      <c r="F258" s="32"/>
    </row>
    <row r="259" spans="1:6" ht="12">
      <c r="A259" s="32"/>
      <c r="B259" s="32"/>
      <c r="C259" s="33"/>
      <c r="D259" s="33"/>
      <c r="E259" s="32"/>
      <c r="F259" s="32"/>
    </row>
    <row r="260" spans="1:6" ht="12">
      <c r="A260" s="32"/>
      <c r="B260" s="32"/>
      <c r="C260" s="33"/>
      <c r="D260" s="33"/>
      <c r="E260" s="32"/>
      <c r="F260" s="32"/>
    </row>
    <row r="261" spans="1:6" ht="12">
      <c r="A261" s="32"/>
      <c r="B261" s="32"/>
      <c r="C261" s="33"/>
      <c r="D261" s="33"/>
      <c r="E261" s="32"/>
      <c r="F261" s="32"/>
    </row>
    <row r="262" spans="1:6" ht="12">
      <c r="A262" s="32"/>
      <c r="B262" s="32"/>
      <c r="C262" s="33"/>
      <c r="D262" s="33"/>
      <c r="E262" s="32"/>
      <c r="F262" s="32"/>
    </row>
    <row r="263" spans="1:6" ht="12">
      <c r="A263" s="32"/>
      <c r="B263" s="32"/>
      <c r="C263" s="33"/>
      <c r="D263" s="33"/>
      <c r="E263" s="32"/>
      <c r="F263" s="32"/>
    </row>
    <row r="264" spans="1:6" ht="12">
      <c r="A264" s="32"/>
      <c r="B264" s="32"/>
      <c r="C264" s="33"/>
      <c r="D264" s="33"/>
      <c r="E264" s="32"/>
      <c r="F264" s="32"/>
    </row>
    <row r="265" spans="1:6" ht="12">
      <c r="A265" s="32"/>
      <c r="B265" s="32"/>
      <c r="C265" s="33"/>
      <c r="D265" s="33"/>
      <c r="E265" s="32"/>
      <c r="F265" s="32"/>
    </row>
    <row r="266" spans="1:6" ht="12">
      <c r="A266" s="32"/>
      <c r="B266" s="32"/>
      <c r="C266" s="33"/>
      <c r="D266" s="33"/>
      <c r="E266" s="32"/>
      <c r="F266" s="32"/>
    </row>
    <row r="267" spans="1:6" ht="12">
      <c r="A267" s="32"/>
      <c r="B267" s="32"/>
      <c r="C267" s="33"/>
      <c r="D267" s="33"/>
      <c r="E267" s="32"/>
      <c r="F267" s="32"/>
    </row>
    <row r="268" spans="1:6" ht="12">
      <c r="A268" s="32"/>
      <c r="B268" s="32"/>
      <c r="C268" s="33"/>
      <c r="D268" s="33"/>
      <c r="E268" s="32"/>
      <c r="F268" s="32"/>
    </row>
    <row r="269" spans="1:6" ht="12">
      <c r="A269" s="32"/>
      <c r="B269" s="32"/>
      <c r="C269" s="33"/>
      <c r="D269" s="33"/>
      <c r="E269" s="32"/>
      <c r="F269" s="32"/>
    </row>
    <row r="270" spans="1:6" ht="12">
      <c r="A270" s="32"/>
      <c r="B270" s="32"/>
      <c r="C270" s="33"/>
      <c r="D270" s="33"/>
      <c r="E270" s="32"/>
      <c r="F270" s="32"/>
    </row>
    <row r="271" spans="1:6" ht="12">
      <c r="A271" s="32"/>
      <c r="B271" s="32"/>
      <c r="C271" s="33"/>
      <c r="D271" s="33"/>
      <c r="E271" s="32"/>
      <c r="F271" s="32"/>
    </row>
    <row r="272" spans="1:6" ht="12">
      <c r="A272" s="32"/>
      <c r="B272" s="32"/>
      <c r="C272" s="33"/>
      <c r="D272" s="33"/>
      <c r="E272" s="32"/>
      <c r="F272" s="32"/>
    </row>
    <row r="273" spans="1:6" ht="12">
      <c r="A273" s="32"/>
      <c r="B273" s="32"/>
      <c r="C273" s="33"/>
      <c r="D273" s="33"/>
      <c r="E273" s="32"/>
      <c r="F273" s="32"/>
    </row>
    <row r="274" spans="1:6" ht="12">
      <c r="A274" s="32"/>
      <c r="B274" s="32"/>
      <c r="C274" s="33"/>
      <c r="D274" s="33"/>
      <c r="E274" s="32"/>
      <c r="F274" s="32"/>
    </row>
    <row r="275" spans="1:6" ht="12">
      <c r="A275" s="32"/>
      <c r="B275" s="32"/>
      <c r="C275" s="33"/>
      <c r="D275" s="33"/>
      <c r="E275" s="32"/>
      <c r="F275" s="32"/>
    </row>
    <row r="276" spans="1:6" ht="12">
      <c r="A276" s="32"/>
      <c r="B276" s="32"/>
      <c r="C276" s="33"/>
      <c r="D276" s="33"/>
      <c r="E276" s="32"/>
      <c r="F276" s="32"/>
    </row>
    <row r="277" spans="1:6" ht="12">
      <c r="A277" s="32"/>
      <c r="B277" s="32"/>
      <c r="C277" s="33"/>
      <c r="D277" s="33"/>
      <c r="E277" s="32"/>
      <c r="F277" s="32"/>
    </row>
    <row r="278" spans="1:6" ht="12">
      <c r="A278" s="32"/>
      <c r="B278" s="32"/>
      <c r="C278" s="33"/>
      <c r="D278" s="33"/>
      <c r="E278" s="32"/>
      <c r="F278" s="32"/>
    </row>
    <row r="279" spans="1:6" ht="12">
      <c r="A279" s="32"/>
      <c r="B279" s="32"/>
      <c r="C279" s="33"/>
      <c r="D279" s="33"/>
      <c r="E279" s="32"/>
      <c r="F279" s="32"/>
    </row>
    <row r="280" spans="1:6" ht="12">
      <c r="A280" s="32"/>
      <c r="B280" s="32"/>
      <c r="C280" s="33"/>
      <c r="D280" s="33"/>
      <c r="E280" s="32"/>
      <c r="F280" s="32"/>
    </row>
    <row r="281" spans="1:6" ht="12">
      <c r="A281" s="32"/>
      <c r="B281" s="32"/>
      <c r="C281" s="33"/>
      <c r="D281" s="33"/>
      <c r="E281" s="32"/>
      <c r="F281" s="32"/>
    </row>
    <row r="282" spans="1:6" ht="12">
      <c r="A282" s="32"/>
      <c r="B282" s="32"/>
      <c r="C282" s="33"/>
      <c r="D282" s="33"/>
      <c r="E282" s="32"/>
      <c r="F282" s="32"/>
    </row>
    <row r="283" spans="1:6" ht="12">
      <c r="A283" s="32"/>
      <c r="B283" s="32"/>
      <c r="C283" s="33"/>
      <c r="D283" s="33"/>
      <c r="E283" s="32"/>
      <c r="F283" s="32"/>
    </row>
    <row r="284" spans="1:6" ht="12">
      <c r="A284" s="32"/>
      <c r="B284" s="32"/>
      <c r="C284" s="33"/>
      <c r="D284" s="33"/>
      <c r="E284" s="32"/>
      <c r="F284" s="32"/>
    </row>
    <row r="285" spans="1:6" ht="12">
      <c r="A285" s="32"/>
      <c r="B285" s="32"/>
      <c r="C285" s="33"/>
      <c r="D285" s="33"/>
      <c r="E285" s="32"/>
      <c r="F285" s="32"/>
    </row>
    <row r="286" spans="1:6" ht="12">
      <c r="A286" s="32"/>
      <c r="B286" s="32"/>
      <c r="C286" s="33"/>
      <c r="D286" s="33"/>
      <c r="E286" s="32"/>
      <c r="F286" s="32"/>
    </row>
    <row r="287" spans="1:6" ht="12">
      <c r="A287" s="32"/>
      <c r="B287" s="32"/>
      <c r="C287" s="33"/>
      <c r="D287" s="33"/>
      <c r="E287" s="32"/>
      <c r="F287" s="32"/>
    </row>
    <row r="288" spans="1:6" ht="12">
      <c r="A288" s="32"/>
      <c r="B288" s="32"/>
      <c r="C288" s="33"/>
      <c r="D288" s="33"/>
      <c r="E288" s="32"/>
      <c r="F288" s="32"/>
    </row>
    <row r="289" spans="1:6" ht="12">
      <c r="A289" s="32"/>
      <c r="B289" s="32"/>
      <c r="C289" s="33"/>
      <c r="D289" s="33"/>
      <c r="E289" s="32"/>
      <c r="F289" s="32"/>
    </row>
    <row r="290" spans="1:6" ht="12">
      <c r="A290" s="32"/>
      <c r="B290" s="32"/>
      <c r="C290" s="33"/>
      <c r="D290" s="33"/>
      <c r="E290" s="32"/>
      <c r="F290" s="32"/>
    </row>
    <row r="291" spans="1:6" ht="12">
      <c r="A291" s="32"/>
      <c r="B291" s="32"/>
      <c r="C291" s="33"/>
      <c r="D291" s="33"/>
      <c r="E291" s="32"/>
      <c r="F291" s="32"/>
    </row>
    <row r="292" spans="1:6" ht="12">
      <c r="A292" s="32"/>
      <c r="B292" s="32"/>
      <c r="C292" s="33"/>
      <c r="D292" s="33"/>
      <c r="E292" s="32"/>
      <c r="F292" s="32"/>
    </row>
    <row r="293" spans="1:6" ht="12">
      <c r="A293" s="32"/>
      <c r="B293" s="32"/>
      <c r="C293" s="33"/>
      <c r="D293" s="33"/>
      <c r="E293" s="32"/>
      <c r="F293" s="32"/>
    </row>
    <row r="294" spans="1:6" ht="12">
      <c r="A294" s="32"/>
      <c r="B294" s="32"/>
      <c r="C294" s="33"/>
      <c r="D294" s="33"/>
      <c r="E294" s="32"/>
      <c r="F294" s="32"/>
    </row>
    <row r="295" spans="1:6" ht="12">
      <c r="A295" s="32"/>
      <c r="B295" s="32"/>
      <c r="C295" s="33"/>
      <c r="D295" s="33"/>
      <c r="E295" s="32"/>
      <c r="F295" s="32"/>
    </row>
    <row r="296" spans="1:6" ht="12">
      <c r="A296" s="32"/>
      <c r="B296" s="32"/>
      <c r="C296" s="33"/>
      <c r="D296" s="33"/>
      <c r="E296" s="32"/>
      <c r="F296" s="32"/>
    </row>
    <row r="297" spans="1:6" ht="12">
      <c r="A297" s="32"/>
      <c r="B297" s="32"/>
      <c r="C297" s="33"/>
      <c r="D297" s="33"/>
      <c r="E297" s="32"/>
      <c r="F297" s="32"/>
    </row>
    <row r="298" spans="1:6" ht="12">
      <c r="A298" s="32"/>
      <c r="B298" s="32"/>
      <c r="C298" s="33"/>
      <c r="D298" s="33"/>
      <c r="E298" s="32"/>
      <c r="F298" s="32"/>
    </row>
    <row r="299" spans="1:6" ht="12">
      <c r="A299" s="32"/>
      <c r="B299" s="32"/>
      <c r="C299" s="33"/>
      <c r="D299" s="33"/>
      <c r="E299" s="32"/>
      <c r="F299" s="32"/>
    </row>
    <row r="300" spans="1:6" ht="12">
      <c r="A300" s="32"/>
      <c r="B300" s="32"/>
      <c r="C300" s="33"/>
      <c r="D300" s="33"/>
      <c r="E300" s="32"/>
      <c r="F300" s="32"/>
    </row>
    <row r="301" spans="1:6" ht="12">
      <c r="A301" s="32"/>
      <c r="B301" s="32"/>
      <c r="C301" s="33"/>
      <c r="D301" s="33"/>
      <c r="E301" s="32"/>
      <c r="F301" s="32"/>
    </row>
    <row r="302" spans="1:6" ht="12">
      <c r="A302" s="32"/>
      <c r="B302" s="32"/>
      <c r="C302" s="33"/>
      <c r="D302" s="33"/>
      <c r="E302" s="32"/>
      <c r="F302" s="32"/>
    </row>
    <row r="303" spans="1:6" ht="12">
      <c r="A303" s="32"/>
      <c r="B303" s="32"/>
      <c r="C303" s="33"/>
      <c r="D303" s="33"/>
      <c r="E303" s="32"/>
      <c r="F303" s="32"/>
    </row>
    <row r="304" spans="1:6" ht="12">
      <c r="A304" s="32"/>
      <c r="B304" s="32"/>
      <c r="C304" s="33"/>
      <c r="D304" s="33"/>
      <c r="E304" s="32"/>
      <c r="F304" s="32"/>
    </row>
    <row r="305" spans="1:6" ht="12">
      <c r="A305" s="32"/>
      <c r="B305" s="32"/>
      <c r="C305" s="33"/>
      <c r="D305" s="33"/>
      <c r="E305" s="32"/>
      <c r="F305" s="32"/>
    </row>
    <row r="306" spans="1:6" ht="12">
      <c r="A306" s="32"/>
      <c r="B306" s="32"/>
      <c r="C306" s="33"/>
      <c r="D306" s="33"/>
      <c r="E306" s="32"/>
      <c r="F306" s="32"/>
    </row>
    <row r="307" spans="1:6" ht="12">
      <c r="A307" s="32"/>
      <c r="B307" s="32"/>
      <c r="C307" s="33"/>
      <c r="D307" s="33"/>
      <c r="E307" s="32"/>
      <c r="F307" s="32"/>
    </row>
    <row r="308" spans="1:6" ht="12">
      <c r="A308" s="32"/>
      <c r="B308" s="32"/>
      <c r="C308" s="33"/>
      <c r="D308" s="33"/>
      <c r="E308" s="32"/>
      <c r="F308" s="32"/>
    </row>
    <row r="309" spans="1:6" ht="12">
      <c r="A309" s="32"/>
      <c r="B309" s="32"/>
      <c r="C309" s="33"/>
      <c r="D309" s="33"/>
      <c r="E309" s="32"/>
      <c r="F309" s="32"/>
    </row>
    <row r="310" spans="1:6" ht="12">
      <c r="A310" s="32"/>
      <c r="B310" s="32"/>
      <c r="C310" s="33"/>
      <c r="D310" s="33"/>
      <c r="E310" s="32"/>
      <c r="F310" s="32"/>
    </row>
    <row r="311" spans="1:6" ht="12">
      <c r="A311" s="32"/>
      <c r="B311" s="32"/>
      <c r="C311" s="33"/>
      <c r="D311" s="33"/>
      <c r="E311" s="32"/>
      <c r="F311" s="32"/>
    </row>
    <row r="312" spans="1:6" ht="12">
      <c r="A312" s="32"/>
      <c r="B312" s="32"/>
      <c r="C312" s="33"/>
      <c r="D312" s="33"/>
      <c r="E312" s="32"/>
      <c r="F312" s="32"/>
    </row>
    <row r="313" spans="1:6" ht="12">
      <c r="A313" s="32"/>
      <c r="B313" s="32"/>
      <c r="C313" s="33"/>
      <c r="D313" s="33"/>
      <c r="E313" s="32"/>
      <c r="F313" s="32"/>
    </row>
    <row r="314" spans="1:6" ht="12">
      <c r="A314" s="32"/>
      <c r="B314" s="32"/>
      <c r="C314" s="33"/>
      <c r="D314" s="33"/>
      <c r="E314" s="32"/>
      <c r="F314" s="32"/>
    </row>
    <row r="315" spans="1:6" ht="12">
      <c r="A315" s="32"/>
      <c r="B315" s="32"/>
      <c r="C315" s="33"/>
      <c r="D315" s="33"/>
      <c r="E315" s="32"/>
      <c r="F315" s="32"/>
    </row>
    <row r="316" spans="1:6" ht="12">
      <c r="A316" s="32"/>
      <c r="B316" s="32"/>
      <c r="C316" s="33"/>
      <c r="D316" s="33"/>
      <c r="E316" s="32"/>
      <c r="F316" s="32"/>
    </row>
    <row r="317" spans="1:6" ht="12">
      <c r="A317" s="32"/>
      <c r="B317" s="32"/>
      <c r="C317" s="33"/>
      <c r="D317" s="33"/>
      <c r="E317" s="32"/>
      <c r="F317" s="32"/>
    </row>
    <row r="318" spans="1:6" ht="12">
      <c r="A318" s="32"/>
      <c r="B318" s="32"/>
      <c r="C318" s="33"/>
      <c r="D318" s="33"/>
      <c r="E318" s="32"/>
      <c r="F318" s="32"/>
    </row>
    <row r="319" spans="1:6" ht="12">
      <c r="A319" s="32"/>
      <c r="B319" s="32"/>
      <c r="C319" s="33"/>
      <c r="D319" s="33"/>
      <c r="E319" s="32"/>
      <c r="F319" s="32"/>
    </row>
    <row r="320" spans="1:6" ht="12">
      <c r="A320" s="32"/>
      <c r="B320" s="32"/>
      <c r="C320" s="33"/>
      <c r="D320" s="33"/>
      <c r="E320" s="32"/>
      <c r="F320" s="32"/>
    </row>
    <row r="321" spans="1:6" ht="12">
      <c r="A321" s="32"/>
      <c r="B321" s="32"/>
      <c r="C321" s="33"/>
      <c r="D321" s="33"/>
      <c r="E321" s="32"/>
      <c r="F321" s="32"/>
    </row>
    <row r="322" spans="1:6" ht="12">
      <c r="A322" s="32"/>
      <c r="B322" s="32"/>
      <c r="C322" s="33"/>
      <c r="D322" s="33"/>
      <c r="E322" s="32"/>
      <c r="F322" s="32"/>
    </row>
    <row r="323" spans="1:6" ht="12">
      <c r="A323" s="32"/>
      <c r="B323" s="32"/>
      <c r="C323" s="33"/>
      <c r="D323" s="33"/>
      <c r="E323" s="32"/>
      <c r="F323" s="32"/>
    </row>
    <row r="324" spans="1:6" ht="12">
      <c r="A324" s="32"/>
      <c r="B324" s="32"/>
      <c r="C324" s="33"/>
      <c r="D324" s="33"/>
      <c r="E324" s="32"/>
      <c r="F324" s="32"/>
    </row>
    <row r="325" spans="1:6" ht="12">
      <c r="A325" s="32"/>
      <c r="B325" s="32"/>
      <c r="C325" s="33"/>
      <c r="D325" s="33"/>
      <c r="E325" s="32"/>
      <c r="F325" s="32"/>
    </row>
    <row r="326" spans="1:6" ht="12">
      <c r="A326" s="32"/>
      <c r="B326" s="32"/>
      <c r="C326" s="33"/>
      <c r="D326" s="33"/>
      <c r="E326" s="32"/>
      <c r="F326" s="32"/>
    </row>
    <row r="327" spans="1:6" ht="12">
      <c r="A327" s="32"/>
      <c r="B327" s="32"/>
      <c r="C327" s="33"/>
      <c r="D327" s="33"/>
      <c r="E327" s="32"/>
      <c r="F327" s="32"/>
    </row>
    <row r="328" spans="1:6" ht="12">
      <c r="A328" s="32"/>
      <c r="B328" s="32"/>
      <c r="C328" s="33"/>
      <c r="D328" s="33"/>
      <c r="E328" s="32"/>
      <c r="F328" s="32"/>
    </row>
    <row r="329" spans="1:6" ht="12">
      <c r="A329" s="32"/>
      <c r="B329" s="32"/>
      <c r="C329" s="33"/>
      <c r="D329" s="33"/>
      <c r="E329" s="32"/>
      <c r="F329" s="32"/>
    </row>
    <row r="330" spans="1:6" ht="12">
      <c r="A330" s="32"/>
      <c r="B330" s="32"/>
      <c r="C330" s="33"/>
      <c r="D330" s="33"/>
      <c r="E330" s="32"/>
      <c r="F330" s="32"/>
    </row>
    <row r="331" spans="1:6" ht="12">
      <c r="A331" s="32"/>
      <c r="B331" s="32"/>
      <c r="C331" s="33"/>
      <c r="D331" s="33"/>
      <c r="E331" s="32"/>
      <c r="F331" s="32"/>
    </row>
    <row r="332" spans="1:6" ht="12">
      <c r="A332" s="32"/>
      <c r="B332" s="32"/>
      <c r="C332" s="33"/>
      <c r="D332" s="33"/>
      <c r="E332" s="32"/>
      <c r="F332" s="32"/>
    </row>
    <row r="333" spans="1:6" ht="12">
      <c r="A333" s="32"/>
      <c r="B333" s="32"/>
      <c r="C333" s="33"/>
      <c r="D333" s="33"/>
      <c r="E333" s="32"/>
      <c r="F333" s="32"/>
    </row>
    <row r="334" spans="1:6" ht="12">
      <c r="A334" s="32"/>
      <c r="B334" s="32"/>
      <c r="C334" s="33"/>
      <c r="D334" s="33"/>
      <c r="E334" s="32"/>
      <c r="F334" s="32"/>
    </row>
    <row r="335" spans="1:6" ht="12">
      <c r="A335" s="32"/>
      <c r="B335" s="32"/>
      <c r="C335" s="33"/>
      <c r="D335" s="33"/>
      <c r="E335" s="32"/>
      <c r="F335" s="32"/>
    </row>
    <row r="336" spans="1:6" ht="12">
      <c r="A336" s="32"/>
      <c r="B336" s="32"/>
      <c r="C336" s="33"/>
      <c r="D336" s="33"/>
      <c r="E336" s="32"/>
      <c r="F336" s="32"/>
    </row>
    <row r="337" spans="1:6" ht="12">
      <c r="A337" s="32"/>
      <c r="B337" s="32"/>
      <c r="C337" s="33"/>
      <c r="D337" s="33"/>
      <c r="E337" s="32"/>
      <c r="F337" s="32"/>
    </row>
    <row r="338" spans="1:6" ht="12">
      <c r="A338" s="32"/>
      <c r="B338" s="32"/>
      <c r="C338" s="33"/>
      <c r="D338" s="33"/>
      <c r="E338" s="32"/>
      <c r="F338" s="32"/>
    </row>
    <row r="339" spans="1:6" ht="12">
      <c r="A339" s="32"/>
      <c r="B339" s="32"/>
      <c r="C339" s="33"/>
      <c r="D339" s="33"/>
      <c r="E339" s="32"/>
      <c r="F339" s="32"/>
    </row>
    <row r="340" spans="1:6" ht="12">
      <c r="A340" s="32"/>
      <c r="B340" s="32"/>
      <c r="C340" s="33"/>
      <c r="D340" s="33"/>
      <c r="E340" s="32"/>
      <c r="F340" s="32"/>
    </row>
    <row r="341" spans="1:6" ht="12">
      <c r="A341" s="32"/>
      <c r="B341" s="32"/>
      <c r="C341" s="33"/>
      <c r="D341" s="33"/>
      <c r="E341" s="32"/>
      <c r="F341" s="32"/>
    </row>
    <row r="342" spans="1:6" ht="12">
      <c r="A342" s="32"/>
      <c r="B342" s="32"/>
      <c r="C342" s="33"/>
      <c r="D342" s="33"/>
      <c r="E342" s="32"/>
      <c r="F342" s="32"/>
    </row>
    <row r="343" spans="1:6" ht="12">
      <c r="A343" s="32"/>
      <c r="B343" s="32"/>
      <c r="C343" s="33"/>
      <c r="D343" s="33"/>
      <c r="E343" s="32"/>
      <c r="F343" s="32"/>
    </row>
    <row r="344" spans="1:6" ht="12">
      <c r="A344" s="32"/>
      <c r="B344" s="32"/>
      <c r="C344" s="33"/>
      <c r="D344" s="33"/>
      <c r="E344" s="32"/>
      <c r="F344" s="32"/>
    </row>
    <row r="345" spans="1:6" ht="12">
      <c r="A345" s="32"/>
      <c r="B345" s="32"/>
      <c r="C345" s="33"/>
      <c r="D345" s="33"/>
      <c r="E345" s="32"/>
      <c r="F345" s="32"/>
    </row>
    <row r="346" spans="1:6" ht="12">
      <c r="A346" s="32"/>
      <c r="B346" s="32"/>
      <c r="C346" s="33"/>
      <c r="D346" s="33"/>
      <c r="E346" s="32"/>
      <c r="F346" s="32"/>
    </row>
    <row r="347" spans="1:6" ht="12">
      <c r="A347" s="32"/>
      <c r="B347" s="32"/>
      <c r="C347" s="33"/>
      <c r="D347" s="33"/>
      <c r="E347" s="32"/>
      <c r="F347" s="32"/>
    </row>
    <row r="348" spans="1:6" ht="12">
      <c r="A348" s="32"/>
      <c r="B348" s="32"/>
      <c r="C348" s="33"/>
      <c r="D348" s="33"/>
      <c r="E348" s="32"/>
      <c r="F348" s="32"/>
    </row>
    <row r="349" spans="1:6" ht="12">
      <c r="A349" s="32"/>
      <c r="B349" s="32"/>
      <c r="C349" s="33"/>
      <c r="D349" s="33"/>
      <c r="E349" s="32"/>
      <c r="F349" s="32"/>
    </row>
    <row r="350" spans="1:6" ht="12">
      <c r="A350" s="32"/>
      <c r="B350" s="32"/>
      <c r="C350" s="33"/>
      <c r="D350" s="33"/>
      <c r="E350" s="32"/>
      <c r="F350" s="32"/>
    </row>
    <row r="351" spans="1:6" ht="12">
      <c r="A351" s="32"/>
      <c r="B351" s="32"/>
      <c r="C351" s="33"/>
      <c r="D351" s="33"/>
      <c r="E351" s="32"/>
      <c r="F351" s="32"/>
    </row>
    <row r="352" spans="1:6" ht="12">
      <c r="A352" s="32"/>
      <c r="B352" s="32"/>
      <c r="C352" s="33"/>
      <c r="D352" s="33"/>
      <c r="E352" s="32"/>
      <c r="F352" s="32"/>
    </row>
    <row r="353" spans="1:6" ht="12">
      <c r="A353" s="32"/>
      <c r="B353" s="32"/>
      <c r="C353" s="33"/>
      <c r="D353" s="33"/>
      <c r="E353" s="32"/>
      <c r="F353" s="32"/>
    </row>
    <row r="354" spans="1:6" ht="12">
      <c r="A354" s="32"/>
      <c r="B354" s="32"/>
      <c r="C354" s="33"/>
      <c r="D354" s="33"/>
      <c r="E354" s="32"/>
      <c r="F354" s="32"/>
    </row>
    <row r="355" spans="1:6" ht="12">
      <c r="A355" s="32"/>
      <c r="B355" s="32"/>
      <c r="C355" s="33"/>
      <c r="D355" s="33"/>
      <c r="E355" s="32"/>
      <c r="F355" s="32"/>
    </row>
    <row r="356" spans="1:6" ht="12">
      <c r="A356" s="32"/>
      <c r="B356" s="32"/>
      <c r="C356" s="33"/>
      <c r="D356" s="33"/>
      <c r="E356" s="32"/>
      <c r="F356" s="32"/>
    </row>
    <row r="357" spans="1:6" ht="12">
      <c r="A357" s="32"/>
      <c r="B357" s="32"/>
      <c r="C357" s="33"/>
      <c r="D357" s="33"/>
      <c r="E357" s="32"/>
      <c r="F357" s="32"/>
    </row>
    <row r="358" spans="1:6" ht="12">
      <c r="A358" s="32"/>
      <c r="B358" s="32"/>
      <c r="C358" s="33"/>
      <c r="D358" s="33"/>
      <c r="E358" s="32"/>
      <c r="F358" s="32"/>
    </row>
    <row r="359" spans="1:6" ht="12">
      <c r="A359" s="32"/>
      <c r="B359" s="32"/>
      <c r="C359" s="33"/>
      <c r="D359" s="33"/>
      <c r="E359" s="32"/>
      <c r="F359" s="32"/>
    </row>
    <row r="360" spans="1:6" ht="12">
      <c r="A360" s="32"/>
      <c r="B360" s="32"/>
      <c r="C360" s="33"/>
      <c r="D360" s="33"/>
      <c r="E360" s="32"/>
      <c r="F360" s="32"/>
    </row>
    <row r="361" spans="1:6" ht="12">
      <c r="A361" s="32"/>
      <c r="B361" s="32"/>
      <c r="C361" s="33"/>
      <c r="D361" s="33"/>
      <c r="E361" s="32"/>
      <c r="F361" s="32"/>
    </row>
    <row r="362" spans="1:6" ht="12">
      <c r="A362" s="32"/>
      <c r="B362" s="32"/>
      <c r="C362" s="33"/>
      <c r="D362" s="33"/>
      <c r="E362" s="32"/>
      <c r="F362" s="32"/>
    </row>
  </sheetData>
  <sheetProtection/>
  <mergeCells count="1">
    <mergeCell ref="C45:D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31:H32 G19:H23 G15:H16 G9:H12 C40:D40 C38:D38 C31:D32 C22:D25 C17:D18 C9:D14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6" right="0.28" top="0.3" bottom="0.27" header="0.18" footer="0.19"/>
  <pageSetup fitToHeight="2" horizontalDpi="600" verticalDpi="600" orientation="landscape" paperSize="9" scale="85" r:id="rId1"/>
  <headerFooter alignWithMargins="0">
    <oddHeader>&amp;R&amp;"Times New Roman Cyr,Regular"&amp;8СПРАВКА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102"/>
  <sheetViews>
    <sheetView zoomScalePageLayoutView="0" workbookViewId="0" topLeftCell="A1">
      <selection activeCell="B7" sqref="B7"/>
    </sheetView>
  </sheetViews>
  <sheetFormatPr defaultColWidth="9.25390625" defaultRowHeight="12.75"/>
  <cols>
    <col min="1" max="1" width="69.875" style="73" customWidth="1"/>
    <col min="2" max="2" width="36.125" style="73" customWidth="1"/>
    <col min="3" max="3" width="22.125" style="298" customWidth="1"/>
    <col min="4" max="4" width="21.25390625" style="298" customWidth="1"/>
    <col min="5" max="5" width="10.125" style="73" customWidth="1"/>
    <col min="6" max="6" width="12.00390625" style="73" customWidth="1"/>
    <col min="7" max="16384" width="9.25390625" style="73" customWidth="1"/>
  </cols>
  <sheetData>
    <row r="1" spans="1:4" ht="12">
      <c r="A1" s="245"/>
      <c r="B1" s="245"/>
      <c r="C1" s="246"/>
      <c r="D1" s="246"/>
    </row>
    <row r="2" spans="1:6" ht="12">
      <c r="A2" s="247" t="s">
        <v>379</v>
      </c>
      <c r="B2" s="247"/>
      <c r="C2" s="248"/>
      <c r="D2" s="248"/>
      <c r="E2" s="250"/>
      <c r="F2" s="250"/>
    </row>
    <row r="3" spans="1:6" ht="15" customHeight="1">
      <c r="A3" s="289"/>
      <c r="B3" s="289"/>
      <c r="C3" s="290"/>
      <c r="D3" s="290"/>
      <c r="E3" s="251"/>
      <c r="F3" s="251"/>
    </row>
    <row r="4" spans="1:6" ht="15" customHeight="1">
      <c r="A4" s="291" t="s">
        <v>521</v>
      </c>
      <c r="B4" s="291" t="str">
        <f>'[1]справка №1-БАЛАНС'!E3</f>
        <v> </v>
      </c>
      <c r="C4" s="292" t="s">
        <v>1</v>
      </c>
      <c r="D4" s="292" t="str">
        <f>'[1]справка №1-БАЛАНС'!H3</f>
        <v> </v>
      </c>
      <c r="E4" s="250"/>
      <c r="F4" s="250"/>
    </row>
    <row r="5" spans="1:4" ht="15">
      <c r="A5" s="291" t="s">
        <v>525</v>
      </c>
      <c r="B5" s="291" t="str">
        <f>'[1]справка №1-БАЛАНС'!E4</f>
        <v> </v>
      </c>
      <c r="C5" s="324" t="s">
        <v>518</v>
      </c>
      <c r="D5" s="324"/>
    </row>
    <row r="6" spans="1:6" ht="12" customHeight="1">
      <c r="A6" s="293" t="s">
        <v>529</v>
      </c>
      <c r="B6" s="294" t="str">
        <f>'[1]справка №1-БАЛАНС'!E5</f>
        <v> </v>
      </c>
      <c r="C6" s="295"/>
      <c r="D6" s="299" t="s">
        <v>270</v>
      </c>
      <c r="F6" s="252"/>
    </row>
    <row r="7" spans="1:6" ht="33.75" customHeight="1">
      <c r="A7" s="253" t="s">
        <v>380</v>
      </c>
      <c r="B7" s="253" t="s">
        <v>4</v>
      </c>
      <c r="C7" s="254" t="s">
        <v>5</v>
      </c>
      <c r="D7" s="254" t="s">
        <v>9</v>
      </c>
      <c r="E7" s="255"/>
      <c r="F7" s="255"/>
    </row>
    <row r="8" spans="1:6" ht="12">
      <c r="A8" s="253" t="s">
        <v>10</v>
      </c>
      <c r="B8" s="253" t="s">
        <v>11</v>
      </c>
      <c r="C8" s="256">
        <v>1</v>
      </c>
      <c r="D8" s="256">
        <v>2</v>
      </c>
      <c r="E8" s="255"/>
      <c r="F8" s="255"/>
    </row>
    <row r="9" spans="1:6" ht="12">
      <c r="A9" s="257" t="s">
        <v>381</v>
      </c>
      <c r="B9" s="258"/>
      <c r="C9" s="61"/>
      <c r="D9" s="61"/>
      <c r="E9" s="72"/>
      <c r="F9" s="72"/>
    </row>
    <row r="10" spans="1:6" ht="12">
      <c r="A10" s="259" t="s">
        <v>382</v>
      </c>
      <c r="B10" s="260" t="s">
        <v>383</v>
      </c>
      <c r="C10" s="60">
        <v>7396</v>
      </c>
      <c r="D10" s="60">
        <v>7085</v>
      </c>
      <c r="E10" s="72"/>
      <c r="F10" s="72"/>
    </row>
    <row r="11" spans="1:13" ht="12">
      <c r="A11" s="259" t="s">
        <v>384</v>
      </c>
      <c r="B11" s="260" t="s">
        <v>385</v>
      </c>
      <c r="C11" s="60">
        <v>-3740</v>
      </c>
      <c r="D11" s="60">
        <v>-3354</v>
      </c>
      <c r="E11" s="249"/>
      <c r="F11" s="249"/>
      <c r="G11" s="75"/>
      <c r="H11" s="75"/>
      <c r="I11" s="75"/>
      <c r="J11" s="75"/>
      <c r="K11" s="75"/>
      <c r="L11" s="75"/>
      <c r="M11" s="75"/>
    </row>
    <row r="12" spans="1:13" ht="12">
      <c r="A12" s="259" t="s">
        <v>386</v>
      </c>
      <c r="B12" s="260" t="s">
        <v>387</v>
      </c>
      <c r="C12" s="301"/>
      <c r="D12" s="60"/>
      <c r="E12" s="249"/>
      <c r="F12" s="249"/>
      <c r="G12" s="75"/>
      <c r="H12" s="75"/>
      <c r="I12" s="75"/>
      <c r="J12" s="75"/>
      <c r="K12" s="75"/>
      <c r="L12" s="75"/>
      <c r="M12" s="75"/>
    </row>
    <row r="13" spans="1:13" ht="12" customHeight="1">
      <c r="A13" s="259" t="s">
        <v>388</v>
      </c>
      <c r="B13" s="260" t="s">
        <v>389</v>
      </c>
      <c r="C13" s="60">
        <v>-1992</v>
      </c>
      <c r="D13" s="60">
        <v>-1803</v>
      </c>
      <c r="E13" s="249"/>
      <c r="F13" s="249"/>
      <c r="G13" s="75"/>
      <c r="H13" s="75"/>
      <c r="I13" s="75"/>
      <c r="J13" s="75"/>
      <c r="K13" s="75"/>
      <c r="L13" s="75"/>
      <c r="M13" s="75"/>
    </row>
    <row r="14" spans="1:13" ht="14.25" customHeight="1">
      <c r="A14" s="259" t="s">
        <v>390</v>
      </c>
      <c r="B14" s="260" t="s">
        <v>391</v>
      </c>
      <c r="C14" s="60">
        <v>-683</v>
      </c>
      <c r="D14" s="60">
        <v>-265</v>
      </c>
      <c r="E14" s="249"/>
      <c r="F14" s="249"/>
      <c r="G14" s="75"/>
      <c r="H14" s="75"/>
      <c r="I14" s="75"/>
      <c r="J14" s="75"/>
      <c r="K14" s="75"/>
      <c r="L14" s="75"/>
      <c r="M14" s="75"/>
    </row>
    <row r="15" spans="1:13" ht="12">
      <c r="A15" s="261" t="s">
        <v>392</v>
      </c>
      <c r="B15" s="260" t="s">
        <v>393</v>
      </c>
      <c r="C15" s="60">
        <v>-23</v>
      </c>
      <c r="D15" s="60">
        <v>-103</v>
      </c>
      <c r="E15" s="249"/>
      <c r="F15" s="249"/>
      <c r="G15" s="75"/>
      <c r="H15" s="75"/>
      <c r="I15" s="75"/>
      <c r="J15" s="75"/>
      <c r="K15" s="75"/>
      <c r="L15" s="75"/>
      <c r="M15" s="75"/>
    </row>
    <row r="16" spans="1:13" ht="12">
      <c r="A16" s="259" t="s">
        <v>394</v>
      </c>
      <c r="B16" s="260" t="s">
        <v>395</v>
      </c>
      <c r="C16" s="60"/>
      <c r="D16" s="60">
        <v>1</v>
      </c>
      <c r="E16" s="249"/>
      <c r="F16" s="249"/>
      <c r="G16" s="75"/>
      <c r="H16" s="75"/>
      <c r="I16" s="75"/>
      <c r="J16" s="75"/>
      <c r="K16" s="75"/>
      <c r="L16" s="75"/>
      <c r="M16" s="75"/>
    </row>
    <row r="17" spans="1:13" ht="12">
      <c r="A17" s="259" t="s">
        <v>396</v>
      </c>
      <c r="B17" s="260" t="s">
        <v>397</v>
      </c>
      <c r="C17" s="60"/>
      <c r="D17" s="60">
        <v>-17</v>
      </c>
      <c r="E17" s="249"/>
      <c r="F17" s="249"/>
      <c r="G17" s="75"/>
      <c r="H17" s="75"/>
      <c r="I17" s="75"/>
      <c r="J17" s="75"/>
      <c r="K17" s="75"/>
      <c r="L17" s="75"/>
      <c r="M17" s="75"/>
    </row>
    <row r="18" spans="1:13" ht="12">
      <c r="A18" s="261" t="s">
        <v>398</v>
      </c>
      <c r="B18" s="262" t="s">
        <v>399</v>
      </c>
      <c r="C18" s="60"/>
      <c r="D18" s="60"/>
      <c r="E18" s="249"/>
      <c r="F18" s="249"/>
      <c r="G18" s="75"/>
      <c r="H18" s="75"/>
      <c r="I18" s="75"/>
      <c r="J18" s="75"/>
      <c r="K18" s="75"/>
      <c r="L18" s="75"/>
      <c r="M18" s="75"/>
    </row>
    <row r="19" spans="1:13" ht="12">
      <c r="A19" s="259" t="s">
        <v>400</v>
      </c>
      <c r="B19" s="260" t="s">
        <v>401</v>
      </c>
      <c r="C19" s="60">
        <f>-71-150</f>
        <v>-221</v>
      </c>
      <c r="D19" s="60">
        <v>-627</v>
      </c>
      <c r="E19" s="249"/>
      <c r="F19" s="249"/>
      <c r="G19" s="75"/>
      <c r="H19" s="75"/>
      <c r="I19" s="75"/>
      <c r="J19" s="75"/>
      <c r="K19" s="75"/>
      <c r="L19" s="75"/>
      <c r="M19" s="75"/>
    </row>
    <row r="20" spans="1:13" ht="12">
      <c r="A20" s="263" t="s">
        <v>402</v>
      </c>
      <c r="B20" s="264" t="s">
        <v>403</v>
      </c>
      <c r="C20" s="61">
        <f>SUM(C10:C19)</f>
        <v>737</v>
      </c>
      <c r="D20" s="61">
        <f>SUM(D10:D19)</f>
        <v>917</v>
      </c>
      <c r="E20" s="249"/>
      <c r="F20" s="249"/>
      <c r="G20" s="75"/>
      <c r="H20" s="75"/>
      <c r="I20" s="75"/>
      <c r="J20" s="75"/>
      <c r="K20" s="75"/>
      <c r="L20" s="75"/>
      <c r="M20" s="75"/>
    </row>
    <row r="21" spans="1:13" ht="12">
      <c r="A21" s="257" t="s">
        <v>404</v>
      </c>
      <c r="B21" s="265"/>
      <c r="C21" s="266"/>
      <c r="D21" s="266"/>
      <c r="E21" s="249"/>
      <c r="F21" s="249"/>
      <c r="G21" s="75"/>
      <c r="H21" s="75"/>
      <c r="I21" s="75"/>
      <c r="J21" s="75"/>
      <c r="K21" s="75"/>
      <c r="L21" s="75"/>
      <c r="M21" s="75"/>
    </row>
    <row r="22" spans="1:13" ht="12">
      <c r="A22" s="259" t="s">
        <v>405</v>
      </c>
      <c r="B22" s="260" t="s">
        <v>406</v>
      </c>
      <c r="C22" s="60">
        <v>-966</v>
      </c>
      <c r="D22" s="60">
        <v>-122</v>
      </c>
      <c r="E22" s="249"/>
      <c r="F22" s="249"/>
      <c r="G22" s="75"/>
      <c r="H22" s="75"/>
      <c r="I22" s="75"/>
      <c r="J22" s="75"/>
      <c r="K22" s="75"/>
      <c r="L22" s="75"/>
      <c r="M22" s="75"/>
    </row>
    <row r="23" spans="1:13" ht="12">
      <c r="A23" s="259" t="s">
        <v>407</v>
      </c>
      <c r="B23" s="260" t="s">
        <v>408</v>
      </c>
      <c r="C23" s="60">
        <v>13</v>
      </c>
      <c r="D23" s="60">
        <v>1</v>
      </c>
      <c r="E23" s="249"/>
      <c r="F23" s="249"/>
      <c r="G23" s="75"/>
      <c r="H23" s="75"/>
      <c r="I23" s="75"/>
      <c r="J23" s="75"/>
      <c r="K23" s="75"/>
      <c r="L23" s="75"/>
      <c r="M23" s="75"/>
    </row>
    <row r="24" spans="1:13" ht="12">
      <c r="A24" s="259" t="s">
        <v>409</v>
      </c>
      <c r="B24" s="260" t="s">
        <v>410</v>
      </c>
      <c r="C24" s="60">
        <v>-2390</v>
      </c>
      <c r="D24" s="60">
        <v>-110</v>
      </c>
      <c r="E24" s="249"/>
      <c r="F24" s="249"/>
      <c r="G24" s="75"/>
      <c r="H24" s="75"/>
      <c r="I24" s="75"/>
      <c r="J24" s="75"/>
      <c r="K24" s="75"/>
      <c r="L24" s="75"/>
      <c r="M24" s="75"/>
    </row>
    <row r="25" spans="1:13" ht="13.5" customHeight="1">
      <c r="A25" s="259" t="s">
        <v>411</v>
      </c>
      <c r="B25" s="260" t="s">
        <v>412</v>
      </c>
      <c r="C25" s="60">
        <f>2076-288</f>
        <v>1788</v>
      </c>
      <c r="D25" s="60"/>
      <c r="E25" s="249"/>
      <c r="F25" s="249"/>
      <c r="G25" s="75"/>
      <c r="H25" s="75"/>
      <c r="I25" s="75"/>
      <c r="J25" s="75"/>
      <c r="K25" s="75"/>
      <c r="L25" s="75"/>
      <c r="M25" s="75"/>
    </row>
    <row r="26" spans="1:13" ht="12">
      <c r="A26" s="259" t="s">
        <v>413</v>
      </c>
      <c r="B26" s="260" t="s">
        <v>414</v>
      </c>
      <c r="C26" s="60">
        <v>288</v>
      </c>
      <c r="D26" s="60">
        <v>343</v>
      </c>
      <c r="E26" s="249"/>
      <c r="F26" s="249"/>
      <c r="G26" s="75"/>
      <c r="H26" s="75"/>
      <c r="I26" s="75"/>
      <c r="J26" s="75"/>
      <c r="K26" s="75"/>
      <c r="L26" s="75"/>
      <c r="M26" s="75"/>
    </row>
    <row r="27" spans="1:13" ht="12">
      <c r="A27" s="259" t="s">
        <v>415</v>
      </c>
      <c r="B27" s="260" t="s">
        <v>416</v>
      </c>
      <c r="C27" s="60">
        <v>-301</v>
      </c>
      <c r="D27" s="60"/>
      <c r="E27" s="249"/>
      <c r="F27" s="249"/>
      <c r="G27" s="75"/>
      <c r="H27" s="75"/>
      <c r="I27" s="75"/>
      <c r="J27" s="75"/>
      <c r="K27" s="75"/>
      <c r="L27" s="75"/>
      <c r="M27" s="75"/>
    </row>
    <row r="28" spans="1:13" ht="12">
      <c r="A28" s="259" t="s">
        <v>417</v>
      </c>
      <c r="B28" s="260" t="s">
        <v>418</v>
      </c>
      <c r="C28" s="60"/>
      <c r="D28" s="60">
        <v>56</v>
      </c>
      <c r="E28" s="249"/>
      <c r="F28" s="249"/>
      <c r="G28" s="75"/>
      <c r="H28" s="75"/>
      <c r="I28" s="75"/>
      <c r="J28" s="75"/>
      <c r="K28" s="75"/>
      <c r="L28" s="75"/>
      <c r="M28" s="75"/>
    </row>
    <row r="29" spans="1:13" ht="12">
      <c r="A29" s="259" t="s">
        <v>419</v>
      </c>
      <c r="B29" s="260" t="s">
        <v>420</v>
      </c>
      <c r="C29" s="60">
        <v>609</v>
      </c>
      <c r="D29" s="60">
        <v>79</v>
      </c>
      <c r="E29" s="249"/>
      <c r="F29" s="249"/>
      <c r="G29" s="75"/>
      <c r="H29" s="75"/>
      <c r="I29" s="75"/>
      <c r="J29" s="75"/>
      <c r="K29" s="75"/>
      <c r="L29" s="75"/>
      <c r="M29" s="75"/>
    </row>
    <row r="30" spans="1:13" ht="12">
      <c r="A30" s="259" t="s">
        <v>398</v>
      </c>
      <c r="B30" s="260" t="s">
        <v>421</v>
      </c>
      <c r="C30" s="60"/>
      <c r="D30" s="60"/>
      <c r="E30" s="249"/>
      <c r="F30" s="249"/>
      <c r="G30" s="75"/>
      <c r="H30" s="75"/>
      <c r="I30" s="75"/>
      <c r="J30" s="75"/>
      <c r="K30" s="75"/>
      <c r="L30" s="75"/>
      <c r="M30" s="75"/>
    </row>
    <row r="31" spans="1:13" ht="12">
      <c r="A31" s="259" t="s">
        <v>422</v>
      </c>
      <c r="B31" s="260" t="s">
        <v>423</v>
      </c>
      <c r="C31" s="60">
        <v>-614</v>
      </c>
      <c r="D31" s="60">
        <v>-69</v>
      </c>
      <c r="E31" s="249"/>
      <c r="F31" s="249"/>
      <c r="G31" s="75"/>
      <c r="H31" s="75"/>
      <c r="I31" s="75"/>
      <c r="J31" s="75"/>
      <c r="K31" s="75"/>
      <c r="L31" s="75"/>
      <c r="M31" s="75"/>
    </row>
    <row r="32" spans="1:13" ht="12">
      <c r="A32" s="263" t="s">
        <v>424</v>
      </c>
      <c r="B32" s="264" t="s">
        <v>425</v>
      </c>
      <c r="C32" s="61">
        <f>SUM(C22:C31)</f>
        <v>-1573</v>
      </c>
      <c r="D32" s="61">
        <f>SUM(D22:D31)</f>
        <v>178</v>
      </c>
      <c r="E32" s="249"/>
      <c r="F32" s="249"/>
      <c r="G32" s="75"/>
      <c r="H32" s="75"/>
      <c r="I32" s="75"/>
      <c r="J32" s="75"/>
      <c r="K32" s="75"/>
      <c r="L32" s="75"/>
      <c r="M32" s="75"/>
    </row>
    <row r="33" spans="1:6" ht="12">
      <c r="A33" s="257" t="s">
        <v>426</v>
      </c>
      <c r="B33" s="265"/>
      <c r="C33" s="266"/>
      <c r="D33" s="266"/>
      <c r="E33" s="72"/>
      <c r="F33" s="72"/>
    </row>
    <row r="34" spans="1:6" ht="12">
      <c r="A34" s="259" t="s">
        <v>427</v>
      </c>
      <c r="B34" s="260" t="s">
        <v>428</v>
      </c>
      <c r="C34" s="60"/>
      <c r="D34" s="60"/>
      <c r="E34" s="72"/>
      <c r="F34" s="72"/>
    </row>
    <row r="35" spans="1:6" ht="12">
      <c r="A35" s="261" t="s">
        <v>429</v>
      </c>
      <c r="B35" s="260" t="s">
        <v>430</v>
      </c>
      <c r="C35" s="60"/>
      <c r="D35" s="60"/>
      <c r="E35" s="72"/>
      <c r="F35" s="72"/>
    </row>
    <row r="36" spans="1:6" ht="12">
      <c r="A36" s="259" t="s">
        <v>431</v>
      </c>
      <c r="B36" s="260" t="s">
        <v>432</v>
      </c>
      <c r="C36" s="60">
        <v>122</v>
      </c>
      <c r="D36" s="60"/>
      <c r="E36" s="72"/>
      <c r="F36" s="72"/>
    </row>
    <row r="37" spans="1:6" ht="12">
      <c r="A37" s="259" t="s">
        <v>433</v>
      </c>
      <c r="B37" s="260" t="s">
        <v>434</v>
      </c>
      <c r="C37" s="60"/>
      <c r="D37" s="60">
        <v>18</v>
      </c>
      <c r="E37" s="72"/>
      <c r="F37" s="72"/>
    </row>
    <row r="38" spans="1:6" ht="12">
      <c r="A38" s="259" t="s">
        <v>435</v>
      </c>
      <c r="B38" s="260" t="s">
        <v>436</v>
      </c>
      <c r="C38" s="60"/>
      <c r="D38" s="60">
        <v>-80</v>
      </c>
      <c r="E38" s="72"/>
      <c r="F38" s="72"/>
    </row>
    <row r="39" spans="1:6" ht="12">
      <c r="A39" s="259" t="s">
        <v>437</v>
      </c>
      <c r="B39" s="260" t="s">
        <v>438</v>
      </c>
      <c r="C39" s="60"/>
      <c r="D39" s="60">
        <v>-36</v>
      </c>
      <c r="E39" s="72"/>
      <c r="F39" s="72"/>
    </row>
    <row r="40" spans="1:6" ht="12">
      <c r="A40" s="259" t="s">
        <v>439</v>
      </c>
      <c r="B40" s="260" t="s">
        <v>440</v>
      </c>
      <c r="C40" s="60">
        <v>-1012</v>
      </c>
      <c r="D40" s="60">
        <v>-988</v>
      </c>
      <c r="E40" s="72"/>
      <c r="F40" s="72"/>
    </row>
    <row r="41" spans="1:8" ht="12">
      <c r="A41" s="259" t="s">
        <v>441</v>
      </c>
      <c r="B41" s="260" t="s">
        <v>442</v>
      </c>
      <c r="C41" s="60">
        <v>32</v>
      </c>
      <c r="D41" s="60">
        <v>12</v>
      </c>
      <c r="E41" s="72"/>
      <c r="F41" s="72"/>
      <c r="G41" s="75"/>
      <c r="H41" s="75"/>
    </row>
    <row r="42" spans="1:8" ht="12">
      <c r="A42" s="263" t="s">
        <v>443</v>
      </c>
      <c r="B42" s="264" t="s">
        <v>444</v>
      </c>
      <c r="C42" s="61">
        <f>SUM(C34:C41)</f>
        <v>-858</v>
      </c>
      <c r="D42" s="61">
        <f>SUM(D34:D41)</f>
        <v>-1074</v>
      </c>
      <c r="E42" s="72"/>
      <c r="F42" s="72"/>
      <c r="G42" s="75"/>
      <c r="H42" s="75"/>
    </row>
    <row r="43" spans="1:8" ht="12">
      <c r="A43" s="267" t="s">
        <v>445</v>
      </c>
      <c r="B43" s="264" t="s">
        <v>446</v>
      </c>
      <c r="C43" s="61">
        <f>C42+C32+C20</f>
        <v>-1694</v>
      </c>
      <c r="D43" s="61">
        <f>D42+D32+D20</f>
        <v>21</v>
      </c>
      <c r="E43" s="72"/>
      <c r="F43" s="72"/>
      <c r="G43" s="75"/>
      <c r="H43" s="75"/>
    </row>
    <row r="44" spans="1:8" ht="12">
      <c r="A44" s="257" t="s">
        <v>447</v>
      </c>
      <c r="B44" s="265" t="s">
        <v>448</v>
      </c>
      <c r="C44" s="74">
        <v>3875</v>
      </c>
      <c r="D44" s="74">
        <v>3854</v>
      </c>
      <c r="E44" s="72"/>
      <c r="F44" s="72"/>
      <c r="G44" s="75"/>
      <c r="H44" s="75"/>
    </row>
    <row r="45" spans="1:8" ht="12">
      <c r="A45" s="257" t="s">
        <v>449</v>
      </c>
      <c r="B45" s="265" t="s">
        <v>450</v>
      </c>
      <c r="C45" s="61">
        <f>C44+C43</f>
        <v>2181</v>
      </c>
      <c r="D45" s="61">
        <f>D44+D43</f>
        <v>3875</v>
      </c>
      <c r="E45" s="72"/>
      <c r="F45" s="72"/>
      <c r="G45" s="75"/>
      <c r="H45" s="75"/>
    </row>
    <row r="46" spans="1:8" ht="12">
      <c r="A46" s="259" t="s">
        <v>451</v>
      </c>
      <c r="B46" s="265" t="s">
        <v>452</v>
      </c>
      <c r="C46" s="62">
        <v>2181</v>
      </c>
      <c r="D46" s="62">
        <v>3875</v>
      </c>
      <c r="E46" s="72"/>
      <c r="F46" s="72"/>
      <c r="G46" s="75"/>
      <c r="H46" s="75"/>
    </row>
    <row r="47" spans="1:8" ht="12">
      <c r="A47" s="259" t="s">
        <v>453</v>
      </c>
      <c r="B47" s="265" t="s">
        <v>454</v>
      </c>
      <c r="C47" s="62"/>
      <c r="D47" s="62"/>
      <c r="G47" s="75"/>
      <c r="H47" s="75"/>
    </row>
    <row r="48" spans="1:8" ht="12">
      <c r="A48" s="72"/>
      <c r="B48" s="268"/>
      <c r="C48" s="269"/>
      <c r="D48" s="269"/>
      <c r="G48" s="75"/>
      <c r="H48" s="75"/>
    </row>
    <row r="49" spans="1:8" ht="12">
      <c r="A49" s="296" t="s">
        <v>536</v>
      </c>
      <c r="B49" s="297"/>
      <c r="C49" s="246"/>
      <c r="D49" s="300"/>
      <c r="E49" s="270"/>
      <c r="G49" s="75"/>
      <c r="H49" s="75"/>
    </row>
    <row r="50" spans="1:8" ht="12">
      <c r="A50" s="245"/>
      <c r="B50" s="297" t="s">
        <v>378</v>
      </c>
      <c r="C50" s="297" t="s">
        <v>524</v>
      </c>
      <c r="D50" s="297"/>
      <c r="G50" s="75"/>
      <c r="H50" s="75"/>
    </row>
    <row r="51" spans="1:8" ht="12">
      <c r="A51" s="245"/>
      <c r="B51" s="318" t="s">
        <v>526</v>
      </c>
      <c r="C51" s="318" t="s">
        <v>527</v>
      </c>
      <c r="D51" s="318"/>
      <c r="G51" s="75"/>
      <c r="H51" s="75"/>
    </row>
    <row r="52" spans="1:8" ht="12">
      <c r="A52" s="245"/>
      <c r="B52" s="297"/>
      <c r="C52" s="345"/>
      <c r="D52" s="345"/>
      <c r="G52" s="75"/>
      <c r="H52" s="75"/>
    </row>
    <row r="53" spans="1:8" ht="12">
      <c r="A53" s="245"/>
      <c r="B53" s="318"/>
      <c r="C53" s="246"/>
      <c r="D53" s="246"/>
      <c r="G53" s="75"/>
      <c r="H53" s="75"/>
    </row>
    <row r="54" spans="7:8" ht="12">
      <c r="G54" s="75"/>
      <c r="H54" s="75"/>
    </row>
    <row r="55" spans="7:8" ht="12">
      <c r="G55" s="75"/>
      <c r="H55" s="75"/>
    </row>
    <row r="56" spans="7:8" ht="12">
      <c r="G56" s="75"/>
      <c r="H56" s="75"/>
    </row>
    <row r="57" spans="7:8" ht="12">
      <c r="G57" s="75"/>
      <c r="H57" s="75"/>
    </row>
    <row r="58" spans="7:8" ht="12">
      <c r="G58" s="75"/>
      <c r="H58" s="75"/>
    </row>
    <row r="59" spans="7:8" ht="12">
      <c r="G59" s="75"/>
      <c r="H59" s="75"/>
    </row>
    <row r="60" spans="7:8" ht="12">
      <c r="G60" s="75"/>
      <c r="H60" s="75"/>
    </row>
    <row r="61" spans="7:8" ht="12">
      <c r="G61" s="75"/>
      <c r="H61" s="75"/>
    </row>
    <row r="62" spans="7:8" ht="12">
      <c r="G62" s="75"/>
      <c r="H62" s="75"/>
    </row>
    <row r="63" spans="7:8" ht="12">
      <c r="G63" s="75"/>
      <c r="H63" s="75"/>
    </row>
    <row r="64" spans="7:8" ht="12">
      <c r="G64" s="75"/>
      <c r="H64" s="75"/>
    </row>
    <row r="65" spans="7:8" ht="12">
      <c r="G65" s="75"/>
      <c r="H65" s="75"/>
    </row>
    <row r="66" spans="7:8" ht="12">
      <c r="G66" s="75"/>
      <c r="H66" s="75"/>
    </row>
    <row r="67" spans="7:8" ht="12">
      <c r="G67" s="75"/>
      <c r="H67" s="75"/>
    </row>
    <row r="68" spans="7:8" ht="12">
      <c r="G68" s="75"/>
      <c r="H68" s="75"/>
    </row>
    <row r="69" spans="7:8" ht="12">
      <c r="G69" s="75"/>
      <c r="H69" s="75"/>
    </row>
    <row r="70" spans="7:8" ht="12">
      <c r="G70" s="75"/>
      <c r="H70" s="75"/>
    </row>
    <row r="71" spans="7:8" ht="12">
      <c r="G71" s="75"/>
      <c r="H71" s="75"/>
    </row>
    <row r="72" spans="7:8" ht="12">
      <c r="G72" s="75"/>
      <c r="H72" s="75"/>
    </row>
    <row r="73" spans="7:8" ht="12">
      <c r="G73" s="75"/>
      <c r="H73" s="75"/>
    </row>
    <row r="74" spans="7:8" ht="12">
      <c r="G74" s="75"/>
      <c r="H74" s="75"/>
    </row>
    <row r="75" spans="7:8" ht="12">
      <c r="G75" s="75"/>
      <c r="H75" s="75"/>
    </row>
    <row r="76" spans="7:8" ht="12">
      <c r="G76" s="75"/>
      <c r="H76" s="75"/>
    </row>
    <row r="77" spans="7:8" ht="12">
      <c r="G77" s="75"/>
      <c r="H77" s="75"/>
    </row>
    <row r="78" spans="7:8" ht="12">
      <c r="G78" s="75"/>
      <c r="H78" s="75"/>
    </row>
    <row r="79" spans="7:8" ht="12">
      <c r="G79" s="75"/>
      <c r="H79" s="75"/>
    </row>
    <row r="80" spans="7:8" ht="12">
      <c r="G80" s="75"/>
      <c r="H80" s="75"/>
    </row>
    <row r="81" spans="7:8" ht="12">
      <c r="G81" s="75"/>
      <c r="H81" s="75"/>
    </row>
    <row r="82" spans="7:8" ht="12">
      <c r="G82" s="75"/>
      <c r="H82" s="75"/>
    </row>
    <row r="83" spans="7:8" ht="12">
      <c r="G83" s="75"/>
      <c r="H83" s="75"/>
    </row>
    <row r="84" spans="7:8" ht="12">
      <c r="G84" s="75"/>
      <c r="H84" s="75"/>
    </row>
    <row r="85" spans="7:8" ht="12">
      <c r="G85" s="75"/>
      <c r="H85" s="75"/>
    </row>
    <row r="86" spans="7:8" ht="12">
      <c r="G86" s="75"/>
      <c r="H86" s="75"/>
    </row>
    <row r="87" spans="7:8" ht="12">
      <c r="G87" s="75"/>
      <c r="H87" s="75"/>
    </row>
    <row r="88" spans="7:8" ht="12">
      <c r="G88" s="75"/>
      <c r="H88" s="75"/>
    </row>
    <row r="89" spans="7:8" ht="12">
      <c r="G89" s="75"/>
      <c r="H89" s="75"/>
    </row>
    <row r="90" spans="7:8" ht="12">
      <c r="G90" s="75"/>
      <c r="H90" s="75"/>
    </row>
    <row r="91" spans="7:8" ht="12">
      <c r="G91" s="75"/>
      <c r="H91" s="75"/>
    </row>
    <row r="92" spans="7:8" ht="12">
      <c r="G92" s="75"/>
      <c r="H92" s="75"/>
    </row>
    <row r="93" spans="7:8" ht="12">
      <c r="G93" s="75"/>
      <c r="H93" s="75"/>
    </row>
    <row r="94" spans="7:8" ht="12">
      <c r="G94" s="75"/>
      <c r="H94" s="75"/>
    </row>
    <row r="95" spans="7:8" ht="12">
      <c r="G95" s="75"/>
      <c r="H95" s="75"/>
    </row>
    <row r="96" spans="7:8" ht="12">
      <c r="G96" s="75"/>
      <c r="H96" s="75"/>
    </row>
    <row r="97" spans="7:8" ht="12">
      <c r="G97" s="75"/>
      <c r="H97" s="75"/>
    </row>
    <row r="98" spans="7:8" ht="12">
      <c r="G98" s="75"/>
      <c r="H98" s="75"/>
    </row>
    <row r="99" spans="7:8" ht="12">
      <c r="G99" s="75"/>
      <c r="H99" s="75"/>
    </row>
    <row r="100" spans="7:8" ht="12">
      <c r="G100" s="75"/>
      <c r="H100" s="75"/>
    </row>
    <row r="101" spans="7:8" ht="12">
      <c r="G101" s="75"/>
      <c r="H101" s="75"/>
    </row>
    <row r="102" spans="7:8" ht="12">
      <c r="G102" s="75"/>
      <c r="H102" s="75"/>
    </row>
  </sheetData>
  <sheetProtection/>
  <autoFilter ref="A8:D47"/>
  <mergeCells count="1">
    <mergeCell ref="C52:D52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:D47 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</dataValidations>
  <printOptions horizontalCentered="1"/>
  <pageMargins left="1.0236220472440944" right="0.53" top="0.4724409448818898" bottom="0.5118110236220472" header="0.4724409448818898" footer="0.5118110236220472"/>
  <pageSetup horizontalDpi="600" verticalDpi="600" orientation="landscape" paperSize="9" scale="80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M534"/>
  <sheetViews>
    <sheetView zoomScalePageLayoutView="0" workbookViewId="0" topLeftCell="A1">
      <selection activeCell="B7" sqref="B7"/>
    </sheetView>
  </sheetViews>
  <sheetFormatPr defaultColWidth="7.125" defaultRowHeight="12.75"/>
  <cols>
    <col min="1" max="1" width="41.625" style="25" customWidth="1"/>
    <col min="2" max="2" width="8.25390625" style="42" customWidth="1"/>
    <col min="3" max="3" width="9.125" style="19" customWidth="1"/>
    <col min="4" max="4" width="9.25390625" style="19" customWidth="1"/>
    <col min="5" max="5" width="8.75390625" style="19" customWidth="1"/>
    <col min="6" max="6" width="7.375" style="19" customWidth="1"/>
    <col min="7" max="7" width="9.75390625" style="19" customWidth="1"/>
    <col min="8" max="8" width="7.375" style="19" customWidth="1"/>
    <col min="9" max="9" width="8.25390625" style="19" customWidth="1"/>
    <col min="10" max="10" width="8.00390625" style="19" customWidth="1"/>
    <col min="11" max="11" width="11.125" style="19" customWidth="1"/>
    <col min="12" max="12" width="12.875" style="19" customWidth="1"/>
    <col min="13" max="13" width="15.875" style="19" customWidth="1"/>
    <col min="14" max="16384" width="7.125" style="19" customWidth="1"/>
  </cols>
  <sheetData>
    <row r="1" spans="1:13" s="7" customFormat="1" ht="24">
      <c r="A1" s="6" t="s">
        <v>455</v>
      </c>
      <c r="B1" s="38"/>
      <c r="C1" s="4"/>
      <c r="D1" s="4"/>
      <c r="E1" s="4"/>
      <c r="F1" s="4"/>
      <c r="G1" s="4"/>
      <c r="H1" s="4"/>
      <c r="I1" s="4"/>
      <c r="J1" s="4"/>
      <c r="K1" s="5"/>
      <c r="L1" s="5"/>
      <c r="M1" s="5"/>
    </row>
    <row r="2" spans="1:13" s="7" customFormat="1" ht="12">
      <c r="A2" s="6"/>
      <c r="B2" s="38"/>
      <c r="C2" s="4"/>
      <c r="D2" s="4"/>
      <c r="E2" s="4"/>
      <c r="F2" s="4"/>
      <c r="G2" s="4"/>
      <c r="H2" s="4"/>
      <c r="I2" s="4"/>
      <c r="J2" s="4"/>
      <c r="K2" s="5"/>
      <c r="L2" s="5"/>
      <c r="M2" s="5"/>
    </row>
    <row r="3" spans="1:13" s="7" customFormat="1" ht="17.25" customHeight="1">
      <c r="A3" s="346" t="s">
        <v>519</v>
      </c>
      <c r="B3" s="346"/>
      <c r="C3" s="346"/>
      <c r="D3" s="346"/>
      <c r="E3" s="4"/>
      <c r="F3" s="4"/>
      <c r="G3" s="4"/>
      <c r="H3" s="4"/>
      <c r="I3" s="4"/>
      <c r="J3" s="4"/>
      <c r="K3" s="5"/>
      <c r="L3" s="2" t="s">
        <v>1</v>
      </c>
      <c r="M3" s="2"/>
    </row>
    <row r="4" spans="1:13" s="7" customFormat="1" ht="13.5" customHeight="1">
      <c r="A4" s="8" t="s">
        <v>533</v>
      </c>
      <c r="B4" s="39"/>
      <c r="C4" s="76"/>
      <c r="D4" s="76"/>
      <c r="E4" s="76"/>
      <c r="F4" s="76"/>
      <c r="G4" s="76"/>
      <c r="H4" s="76"/>
      <c r="I4" s="76"/>
      <c r="J4" s="76"/>
      <c r="K4" s="9"/>
      <c r="L4" s="1" t="s">
        <v>518</v>
      </c>
      <c r="M4" s="1"/>
    </row>
    <row r="5" spans="1:13" s="7" customFormat="1" ht="12.75" customHeight="1">
      <c r="A5" s="8" t="s">
        <v>529</v>
      </c>
      <c r="B5" s="39"/>
      <c r="C5" s="77"/>
      <c r="D5" s="77"/>
      <c r="E5" s="77"/>
      <c r="F5" s="77"/>
      <c r="G5" s="77"/>
      <c r="H5" s="77"/>
      <c r="I5" s="77"/>
      <c r="J5" s="77"/>
      <c r="K5" s="10"/>
      <c r="L5" s="11"/>
      <c r="M5" s="12" t="s">
        <v>2</v>
      </c>
    </row>
    <row r="6" spans="1:13" s="15" customFormat="1" ht="21.75" customHeight="1">
      <c r="A6" s="122"/>
      <c r="B6" s="126"/>
      <c r="C6" s="108"/>
      <c r="D6" s="115" t="s">
        <v>456</v>
      </c>
      <c r="E6" s="14"/>
      <c r="F6" s="14"/>
      <c r="G6" s="14"/>
      <c r="H6" s="14"/>
      <c r="I6" s="14" t="s">
        <v>457</v>
      </c>
      <c r="J6" s="114"/>
      <c r="K6" s="113"/>
      <c r="L6" s="108"/>
      <c r="M6" s="111"/>
    </row>
    <row r="7" spans="1:13" s="15" customFormat="1" ht="60">
      <c r="A7" s="123" t="s">
        <v>458</v>
      </c>
      <c r="B7" s="127" t="s">
        <v>459</v>
      </c>
      <c r="C7" s="109" t="s">
        <v>460</v>
      </c>
      <c r="D7" s="124" t="s">
        <v>461</v>
      </c>
      <c r="E7" s="108" t="s">
        <v>462</v>
      </c>
      <c r="F7" s="14" t="s">
        <v>463</v>
      </c>
      <c r="G7" s="14"/>
      <c r="H7" s="14"/>
      <c r="I7" s="108" t="s">
        <v>464</v>
      </c>
      <c r="J7" s="116" t="s">
        <v>465</v>
      </c>
      <c r="K7" s="109" t="s">
        <v>466</v>
      </c>
      <c r="L7" s="109" t="s">
        <v>467</v>
      </c>
      <c r="M7" s="121" t="s">
        <v>468</v>
      </c>
    </row>
    <row r="8" spans="1:13" s="15" customFormat="1" ht="54" customHeight="1">
      <c r="A8" s="120"/>
      <c r="B8" s="128"/>
      <c r="C8" s="110"/>
      <c r="D8" s="125"/>
      <c r="E8" s="110"/>
      <c r="F8" s="13" t="s">
        <v>469</v>
      </c>
      <c r="G8" s="13" t="s">
        <v>470</v>
      </c>
      <c r="H8" s="13" t="s">
        <v>471</v>
      </c>
      <c r="I8" s="110"/>
      <c r="J8" s="117"/>
      <c r="K8" s="110"/>
      <c r="L8" s="110"/>
      <c r="M8" s="112"/>
    </row>
    <row r="9" spans="1:13" s="15" customFormat="1" ht="12" customHeight="1">
      <c r="A9" s="13" t="s">
        <v>10</v>
      </c>
      <c r="B9" s="36"/>
      <c r="C9" s="118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18">
        <v>9</v>
      </c>
      <c r="L9" s="118">
        <v>10</v>
      </c>
      <c r="M9" s="119">
        <v>11</v>
      </c>
    </row>
    <row r="10" spans="1:13" s="15" customFormat="1" ht="12" customHeight="1">
      <c r="A10" s="13" t="s">
        <v>472</v>
      </c>
      <c r="B10" s="37"/>
      <c r="C10" s="63" t="s">
        <v>43</v>
      </c>
      <c r="D10" s="63" t="s">
        <v>43</v>
      </c>
      <c r="E10" s="16" t="s">
        <v>54</v>
      </c>
      <c r="F10" s="16" t="s">
        <v>61</v>
      </c>
      <c r="G10" s="16" t="s">
        <v>65</v>
      </c>
      <c r="H10" s="16" t="s">
        <v>69</v>
      </c>
      <c r="I10" s="16" t="s">
        <v>82</v>
      </c>
      <c r="J10" s="16" t="s">
        <v>85</v>
      </c>
      <c r="K10" s="43" t="s">
        <v>473</v>
      </c>
      <c r="L10" s="16" t="s">
        <v>108</v>
      </c>
      <c r="M10" s="17" t="s">
        <v>116</v>
      </c>
    </row>
    <row r="11" spans="1:13" ht="15.75" customHeight="1">
      <c r="A11" s="18" t="s">
        <v>474</v>
      </c>
      <c r="B11" s="37" t="s">
        <v>475</v>
      </c>
      <c r="C11" s="325">
        <f>'[2]справка №1 СЧЕТОВОДЕН  БАЛАНС'!H17</f>
        <v>5500</v>
      </c>
      <c r="D11" s="325">
        <f>'[2]справка №1 СЧЕТОВОДЕН  БАЛАНС'!H19</f>
        <v>0</v>
      </c>
      <c r="E11" s="325">
        <f>'[2]справка №1 СЧЕТОВОДЕН  БАЛАНС'!H20</f>
        <v>37611</v>
      </c>
      <c r="F11" s="325">
        <f>'[2]справка №1 СЧЕТОВОДЕН  БАЛАНС'!H22</f>
        <v>550</v>
      </c>
      <c r="G11" s="325">
        <f>'[2]справка №1 СЧЕТОВОДЕН  БАЛАНС'!H23</f>
        <v>0</v>
      </c>
      <c r="H11" s="326">
        <v>23631</v>
      </c>
      <c r="I11" s="325">
        <f>'[2]справка №1 СЧЕТОВОДЕН  БАЛАНС'!H28+'[2]справка №1 СЧЕТОВОДЕН  БАЛАНС'!H31</f>
        <v>20826</v>
      </c>
      <c r="J11" s="325">
        <f>'[2]справка №1 СЧЕТОВОДЕН  БАЛАНС'!H29+'[2]справка №1 СЧЕТОВОДЕН  БАЛАНС'!H32</f>
        <v>-498</v>
      </c>
      <c r="K11" s="327"/>
      <c r="L11" s="328">
        <f aca="true" t="shared" si="0" ref="L11:L32">SUM(C11:K11)</f>
        <v>87620</v>
      </c>
      <c r="M11" s="325">
        <f>'[2]справка №1 СЧЕТОВОДЕН  БАЛАНС'!H39</f>
        <v>1984</v>
      </c>
    </row>
    <row r="12" spans="1:13" ht="12.75" customHeight="1">
      <c r="A12" s="18" t="s">
        <v>476</v>
      </c>
      <c r="B12" s="37" t="s">
        <v>477</v>
      </c>
      <c r="C12" s="329">
        <f aca="true" t="shared" si="1" ref="C12:K12">C13+C14</f>
        <v>0</v>
      </c>
      <c r="D12" s="329">
        <f t="shared" si="1"/>
        <v>0</v>
      </c>
      <c r="E12" s="329">
        <f t="shared" si="1"/>
        <v>0</v>
      </c>
      <c r="F12" s="329">
        <f t="shared" si="1"/>
        <v>0</v>
      </c>
      <c r="G12" s="329">
        <f t="shared" si="1"/>
        <v>0</v>
      </c>
      <c r="H12" s="329">
        <f t="shared" si="1"/>
        <v>0</v>
      </c>
      <c r="I12" s="329">
        <f t="shared" si="1"/>
        <v>0</v>
      </c>
      <c r="J12" s="329">
        <f t="shared" si="1"/>
        <v>0</v>
      </c>
      <c r="K12" s="329">
        <f t="shared" si="1"/>
        <v>0</v>
      </c>
      <c r="L12" s="328">
        <f t="shared" si="0"/>
        <v>0</v>
      </c>
      <c r="M12" s="329">
        <f>M13+M14</f>
        <v>0</v>
      </c>
    </row>
    <row r="13" spans="1:13" ht="12.75" customHeight="1">
      <c r="A13" s="20" t="s">
        <v>478</v>
      </c>
      <c r="B13" s="16" t="s">
        <v>479</v>
      </c>
      <c r="C13" s="327"/>
      <c r="D13" s="327"/>
      <c r="E13" s="327"/>
      <c r="F13" s="327"/>
      <c r="G13" s="327"/>
      <c r="H13" s="327"/>
      <c r="I13" s="327"/>
      <c r="J13" s="327"/>
      <c r="K13" s="327"/>
      <c r="L13" s="328">
        <f t="shared" si="0"/>
        <v>0</v>
      </c>
      <c r="M13" s="327"/>
    </row>
    <row r="14" spans="1:13" ht="12" customHeight="1">
      <c r="A14" s="20" t="s">
        <v>480</v>
      </c>
      <c r="B14" s="16" t="s">
        <v>481</v>
      </c>
      <c r="C14" s="327"/>
      <c r="D14" s="327"/>
      <c r="E14" s="327"/>
      <c r="F14" s="327"/>
      <c r="G14" s="327"/>
      <c r="H14" s="327"/>
      <c r="I14" s="327"/>
      <c r="J14" s="327"/>
      <c r="K14" s="327"/>
      <c r="L14" s="328">
        <f t="shared" si="0"/>
        <v>0</v>
      </c>
      <c r="M14" s="327"/>
    </row>
    <row r="15" spans="1:13" ht="12.75">
      <c r="A15" s="18" t="s">
        <v>482</v>
      </c>
      <c r="B15" s="37" t="s">
        <v>483</v>
      </c>
      <c r="C15" s="330">
        <f aca="true" t="shared" si="2" ref="C15:K15">C11+C12</f>
        <v>5500</v>
      </c>
      <c r="D15" s="330">
        <f t="shared" si="2"/>
        <v>0</v>
      </c>
      <c r="E15" s="330">
        <f t="shared" si="2"/>
        <v>37611</v>
      </c>
      <c r="F15" s="330">
        <f t="shared" si="2"/>
        <v>550</v>
      </c>
      <c r="G15" s="330">
        <f t="shared" si="2"/>
        <v>0</v>
      </c>
      <c r="H15" s="330">
        <f t="shared" si="2"/>
        <v>23631</v>
      </c>
      <c r="I15" s="330">
        <f t="shared" si="2"/>
        <v>20826</v>
      </c>
      <c r="J15" s="330">
        <f t="shared" si="2"/>
        <v>-498</v>
      </c>
      <c r="K15" s="330">
        <f t="shared" si="2"/>
        <v>0</v>
      </c>
      <c r="L15" s="328">
        <f t="shared" si="0"/>
        <v>87620</v>
      </c>
      <c r="M15" s="330">
        <f>M11+M12</f>
        <v>1984</v>
      </c>
    </row>
    <row r="16" spans="1:13" ht="12.75" customHeight="1">
      <c r="A16" s="18" t="s">
        <v>484</v>
      </c>
      <c r="B16" s="44" t="s">
        <v>485</v>
      </c>
      <c r="C16" s="331"/>
      <c r="D16" s="332"/>
      <c r="E16" s="332"/>
      <c r="F16" s="332"/>
      <c r="G16" s="332"/>
      <c r="H16" s="333"/>
      <c r="I16" s="341">
        <v>1358</v>
      </c>
      <c r="J16" s="334"/>
      <c r="K16" s="327"/>
      <c r="L16" s="328">
        <f t="shared" si="0"/>
        <v>1358</v>
      </c>
      <c r="M16" s="327">
        <v>31</v>
      </c>
    </row>
    <row r="17" spans="1:13" ht="12.75" customHeight="1">
      <c r="A17" s="20" t="s">
        <v>486</v>
      </c>
      <c r="B17" s="16" t="s">
        <v>487</v>
      </c>
      <c r="C17" s="335">
        <f aca="true" t="shared" si="3" ref="C17:I17">C18+C19</f>
        <v>0</v>
      </c>
      <c r="D17" s="335">
        <f t="shared" si="3"/>
        <v>0</v>
      </c>
      <c r="E17" s="335">
        <f t="shared" si="3"/>
        <v>0</v>
      </c>
      <c r="F17" s="335">
        <f t="shared" si="3"/>
        <v>0</v>
      </c>
      <c r="G17" s="335">
        <f t="shared" si="3"/>
        <v>0</v>
      </c>
      <c r="H17" s="335">
        <f t="shared" si="3"/>
        <v>1</v>
      </c>
      <c r="I17" s="335">
        <f t="shared" si="3"/>
        <v>-1026</v>
      </c>
      <c r="J17" s="335"/>
      <c r="K17" s="335">
        <f>K18+K19</f>
        <v>0</v>
      </c>
      <c r="L17" s="328">
        <f t="shared" si="0"/>
        <v>-1025</v>
      </c>
      <c r="M17" s="335">
        <v>-2</v>
      </c>
    </row>
    <row r="18" spans="1:13" ht="12" customHeight="1">
      <c r="A18" s="21" t="s">
        <v>488</v>
      </c>
      <c r="B18" s="40" t="s">
        <v>489</v>
      </c>
      <c r="C18" s="327"/>
      <c r="D18" s="327"/>
      <c r="E18" s="327"/>
      <c r="F18" s="327"/>
      <c r="G18" s="327"/>
      <c r="H18" s="327"/>
      <c r="I18" s="327">
        <v>-1375</v>
      </c>
      <c r="J18" s="327"/>
      <c r="K18" s="327"/>
      <c r="L18" s="328">
        <f t="shared" si="0"/>
        <v>-1375</v>
      </c>
      <c r="M18" s="327">
        <v>-2</v>
      </c>
    </row>
    <row r="19" spans="1:13" ht="12" customHeight="1">
      <c r="A19" s="21" t="s">
        <v>490</v>
      </c>
      <c r="B19" s="40" t="s">
        <v>491</v>
      </c>
      <c r="C19" s="327"/>
      <c r="D19" s="327"/>
      <c r="E19" s="327"/>
      <c r="F19" s="327"/>
      <c r="G19" s="327"/>
      <c r="H19" s="327">
        <v>1</v>
      </c>
      <c r="I19" s="327">
        <f>346+3</f>
        <v>349</v>
      </c>
      <c r="J19" s="327"/>
      <c r="K19" s="327"/>
      <c r="L19" s="328">
        <f t="shared" si="0"/>
        <v>350</v>
      </c>
      <c r="M19" s="327"/>
    </row>
    <row r="20" spans="1:13" ht="12.75" customHeight="1">
      <c r="A20" s="20" t="s">
        <v>492</v>
      </c>
      <c r="B20" s="16" t="s">
        <v>493</v>
      </c>
      <c r="C20" s="327"/>
      <c r="D20" s="327"/>
      <c r="E20" s="327"/>
      <c r="F20" s="327"/>
      <c r="G20" s="327"/>
      <c r="H20" s="327"/>
      <c r="I20" s="327"/>
      <c r="J20" s="327"/>
      <c r="K20" s="327"/>
      <c r="L20" s="328">
        <f t="shared" si="0"/>
        <v>0</v>
      </c>
      <c r="M20" s="327"/>
    </row>
    <row r="21" spans="1:13" ht="23.25" customHeight="1">
      <c r="A21" s="20" t="s">
        <v>494</v>
      </c>
      <c r="B21" s="16" t="s">
        <v>495</v>
      </c>
      <c r="C21" s="329">
        <f aca="true" t="shared" si="4" ref="C21:K21">C22-C23</f>
        <v>0</v>
      </c>
      <c r="D21" s="329">
        <f t="shared" si="4"/>
        <v>0</v>
      </c>
      <c r="E21" s="329">
        <f t="shared" si="4"/>
        <v>-29</v>
      </c>
      <c r="F21" s="329">
        <f t="shared" si="4"/>
        <v>0</v>
      </c>
      <c r="G21" s="329">
        <f t="shared" si="4"/>
        <v>0</v>
      </c>
      <c r="H21" s="329">
        <f t="shared" si="4"/>
        <v>3</v>
      </c>
      <c r="I21" s="329">
        <f t="shared" si="4"/>
        <v>0</v>
      </c>
      <c r="J21" s="329">
        <f t="shared" si="4"/>
        <v>0</v>
      </c>
      <c r="K21" s="329">
        <f t="shared" si="4"/>
        <v>0</v>
      </c>
      <c r="L21" s="328">
        <f t="shared" si="0"/>
        <v>-26</v>
      </c>
      <c r="M21" s="329">
        <f>M22-M23</f>
        <v>0</v>
      </c>
    </row>
    <row r="22" spans="1:13" ht="12.75">
      <c r="A22" s="20" t="s">
        <v>496</v>
      </c>
      <c r="B22" s="16" t="s">
        <v>497</v>
      </c>
      <c r="C22" s="336"/>
      <c r="D22" s="336"/>
      <c r="E22" s="336"/>
      <c r="F22" s="336"/>
      <c r="G22" s="336"/>
      <c r="H22" s="336">
        <v>3</v>
      </c>
      <c r="I22" s="336"/>
      <c r="J22" s="336"/>
      <c r="K22" s="336"/>
      <c r="L22" s="328">
        <f t="shared" si="0"/>
        <v>3</v>
      </c>
      <c r="M22" s="336"/>
    </row>
    <row r="23" spans="1:13" ht="12.75">
      <c r="A23" s="20" t="s">
        <v>498</v>
      </c>
      <c r="B23" s="16" t="s">
        <v>499</v>
      </c>
      <c r="C23" s="336"/>
      <c r="D23" s="336"/>
      <c r="E23" s="336">
        <v>29</v>
      </c>
      <c r="F23" s="336"/>
      <c r="G23" s="336"/>
      <c r="H23" s="336"/>
      <c r="I23" s="336"/>
      <c r="J23" s="336"/>
      <c r="K23" s="336"/>
      <c r="L23" s="328">
        <f t="shared" si="0"/>
        <v>29</v>
      </c>
      <c r="M23" s="336"/>
    </row>
    <row r="24" spans="1:13" ht="22.5" customHeight="1">
      <c r="A24" s="20" t="s">
        <v>500</v>
      </c>
      <c r="B24" s="16" t="s">
        <v>501</v>
      </c>
      <c r="C24" s="329">
        <f aca="true" t="shared" si="5" ref="C24:K24">C25-C26</f>
        <v>0</v>
      </c>
      <c r="D24" s="329">
        <f t="shared" si="5"/>
        <v>0</v>
      </c>
      <c r="E24" s="329">
        <f t="shared" si="5"/>
        <v>18469</v>
      </c>
      <c r="F24" s="329">
        <f t="shared" si="5"/>
        <v>0</v>
      </c>
      <c r="G24" s="329">
        <f t="shared" si="5"/>
        <v>0</v>
      </c>
      <c r="H24" s="329">
        <f t="shared" si="5"/>
        <v>0</v>
      </c>
      <c r="I24" s="329">
        <f t="shared" si="5"/>
        <v>0</v>
      </c>
      <c r="J24" s="329">
        <f t="shared" si="5"/>
        <v>0</v>
      </c>
      <c r="K24" s="329">
        <f t="shared" si="5"/>
        <v>0</v>
      </c>
      <c r="L24" s="328">
        <f t="shared" si="0"/>
        <v>18469</v>
      </c>
      <c r="M24" s="329">
        <f>M25-M26</f>
        <v>0</v>
      </c>
    </row>
    <row r="25" spans="1:13" ht="12.75">
      <c r="A25" s="20" t="s">
        <v>496</v>
      </c>
      <c r="B25" s="16" t="s">
        <v>502</v>
      </c>
      <c r="C25" s="336"/>
      <c r="D25" s="336"/>
      <c r="E25" s="336">
        <v>18469</v>
      </c>
      <c r="F25" s="336"/>
      <c r="G25" s="336"/>
      <c r="H25" s="336"/>
      <c r="I25" s="336"/>
      <c r="J25" s="336"/>
      <c r="K25" s="336"/>
      <c r="L25" s="328">
        <f t="shared" si="0"/>
        <v>18469</v>
      </c>
      <c r="M25" s="336"/>
    </row>
    <row r="26" spans="1:13" ht="12.75">
      <c r="A26" s="20" t="s">
        <v>498</v>
      </c>
      <c r="B26" s="16" t="s">
        <v>503</v>
      </c>
      <c r="C26" s="336"/>
      <c r="D26" s="336"/>
      <c r="E26" s="336"/>
      <c r="F26" s="336"/>
      <c r="G26" s="336"/>
      <c r="H26" s="336"/>
      <c r="I26" s="336"/>
      <c r="J26" s="336"/>
      <c r="K26" s="336"/>
      <c r="L26" s="328">
        <f t="shared" si="0"/>
        <v>0</v>
      </c>
      <c r="M26" s="336"/>
    </row>
    <row r="27" spans="1:13" ht="12.75">
      <c r="A27" s="20" t="s">
        <v>504</v>
      </c>
      <c r="B27" s="16" t="s">
        <v>505</v>
      </c>
      <c r="C27" s="327"/>
      <c r="D27" s="327"/>
      <c r="E27" s="327">
        <v>-1860</v>
      </c>
      <c r="F27" s="327"/>
      <c r="G27" s="327"/>
      <c r="H27" s="327"/>
      <c r="I27" s="327"/>
      <c r="J27" s="327"/>
      <c r="K27" s="327"/>
      <c r="L27" s="328">
        <f t="shared" si="0"/>
        <v>-1860</v>
      </c>
      <c r="M27" s="327"/>
    </row>
    <row r="28" spans="1:13" ht="12.75">
      <c r="A28" s="20" t="s">
        <v>506</v>
      </c>
      <c r="B28" s="16" t="s">
        <v>507</v>
      </c>
      <c r="C28" s="327"/>
      <c r="D28" s="327"/>
      <c r="E28" s="327">
        <v>-50</v>
      </c>
      <c r="F28" s="327"/>
      <c r="G28" s="327"/>
      <c r="H28" s="327"/>
      <c r="I28" s="327">
        <f>108-3</f>
        <v>105</v>
      </c>
      <c r="J28" s="327"/>
      <c r="K28" s="327"/>
      <c r="L28" s="328">
        <f t="shared" si="0"/>
        <v>55</v>
      </c>
      <c r="M28" s="327"/>
    </row>
    <row r="29" spans="1:13" ht="14.25" customHeight="1">
      <c r="A29" s="18" t="s">
        <v>508</v>
      </c>
      <c r="B29" s="37" t="s">
        <v>509</v>
      </c>
      <c r="C29" s="329">
        <f aca="true" t="shared" si="6" ref="C29:K29">C11+C17+C20+C21+C24+C28+C27+C16</f>
        <v>5500</v>
      </c>
      <c r="D29" s="329">
        <f t="shared" si="6"/>
        <v>0</v>
      </c>
      <c r="E29" s="329">
        <f t="shared" si="6"/>
        <v>54141</v>
      </c>
      <c r="F29" s="329">
        <f t="shared" si="6"/>
        <v>550</v>
      </c>
      <c r="G29" s="329">
        <f t="shared" si="6"/>
        <v>0</v>
      </c>
      <c r="H29" s="329">
        <f t="shared" si="6"/>
        <v>23635</v>
      </c>
      <c r="I29" s="329">
        <f t="shared" si="6"/>
        <v>21263</v>
      </c>
      <c r="J29" s="329">
        <f t="shared" si="6"/>
        <v>-498</v>
      </c>
      <c r="K29" s="329">
        <f t="shared" si="6"/>
        <v>0</v>
      </c>
      <c r="L29" s="328">
        <f t="shared" si="0"/>
        <v>104591</v>
      </c>
      <c r="M29" s="329">
        <f>M11+M17+M20+M21+M24+M28+M27+M16</f>
        <v>2013</v>
      </c>
    </row>
    <row r="30" spans="1:13" ht="23.25" customHeight="1">
      <c r="A30" s="20" t="s">
        <v>510</v>
      </c>
      <c r="B30" s="16" t="s">
        <v>511</v>
      </c>
      <c r="C30" s="327"/>
      <c r="D30" s="327"/>
      <c r="E30" s="327"/>
      <c r="F30" s="327"/>
      <c r="G30" s="327"/>
      <c r="H30" s="327"/>
      <c r="I30" s="327"/>
      <c r="J30" s="327"/>
      <c r="K30" s="327"/>
      <c r="L30" s="328">
        <f t="shared" si="0"/>
        <v>0</v>
      </c>
      <c r="M30" s="327"/>
    </row>
    <row r="31" spans="1:13" ht="24" customHeight="1">
      <c r="A31" s="20" t="s">
        <v>512</v>
      </c>
      <c r="B31" s="16" t="s">
        <v>513</v>
      </c>
      <c r="C31" s="327"/>
      <c r="D31" s="327"/>
      <c r="E31" s="327"/>
      <c r="F31" s="327"/>
      <c r="G31" s="327"/>
      <c r="H31" s="327"/>
      <c r="I31" s="327"/>
      <c r="J31" s="327"/>
      <c r="K31" s="327"/>
      <c r="L31" s="328">
        <f t="shared" si="0"/>
        <v>0</v>
      </c>
      <c r="M31" s="327"/>
    </row>
    <row r="32" spans="1:13" ht="23.25" customHeight="1">
      <c r="A32" s="18" t="s">
        <v>514</v>
      </c>
      <c r="B32" s="37" t="s">
        <v>515</v>
      </c>
      <c r="C32" s="329">
        <f aca="true" t="shared" si="7" ref="C32:K32">C29+C30+C31</f>
        <v>5500</v>
      </c>
      <c r="D32" s="329">
        <f t="shared" si="7"/>
        <v>0</v>
      </c>
      <c r="E32" s="329">
        <f t="shared" si="7"/>
        <v>54141</v>
      </c>
      <c r="F32" s="329">
        <f t="shared" si="7"/>
        <v>550</v>
      </c>
      <c r="G32" s="329">
        <f t="shared" si="7"/>
        <v>0</v>
      </c>
      <c r="H32" s="329">
        <f t="shared" si="7"/>
        <v>23635</v>
      </c>
      <c r="I32" s="329">
        <f t="shared" si="7"/>
        <v>21263</v>
      </c>
      <c r="J32" s="329">
        <f t="shared" si="7"/>
        <v>-498</v>
      </c>
      <c r="K32" s="329">
        <f t="shared" si="7"/>
        <v>0</v>
      </c>
      <c r="L32" s="328">
        <f t="shared" si="0"/>
        <v>104591</v>
      </c>
      <c r="M32" s="329">
        <f>M29+M30+M31</f>
        <v>2013</v>
      </c>
    </row>
    <row r="33" spans="1:13" ht="23.25" customHeight="1">
      <c r="A33" s="337"/>
      <c r="B33" s="338"/>
      <c r="C33" s="339"/>
      <c r="D33" s="339"/>
      <c r="E33" s="339"/>
      <c r="F33" s="339"/>
      <c r="G33" s="339"/>
      <c r="H33" s="339"/>
      <c r="I33" s="339"/>
      <c r="J33" s="339"/>
      <c r="K33" s="339"/>
      <c r="L33" s="340"/>
      <c r="M33" s="339"/>
    </row>
    <row r="34" spans="1:13" ht="14.25" customHeight="1">
      <c r="A34" s="271"/>
      <c r="B34" s="272"/>
      <c r="C34" s="22"/>
      <c r="D34" s="22"/>
      <c r="E34" s="22"/>
      <c r="F34" s="22"/>
      <c r="G34" s="22"/>
      <c r="H34" s="22"/>
      <c r="I34" s="22"/>
      <c r="J34" s="22"/>
      <c r="K34" s="22"/>
      <c r="L34" s="273"/>
      <c r="M34" s="273"/>
    </row>
    <row r="35" spans="1:13" ht="12">
      <c r="A35" s="23" t="s">
        <v>530</v>
      </c>
      <c r="B35" s="41"/>
      <c r="C35" s="24"/>
      <c r="D35" s="24"/>
      <c r="E35" s="24"/>
      <c r="F35" s="24" t="s">
        <v>378</v>
      </c>
      <c r="G35" s="24"/>
      <c r="H35" s="24"/>
      <c r="I35" s="24"/>
      <c r="J35" s="24" t="s">
        <v>524</v>
      </c>
      <c r="K35" s="24"/>
      <c r="L35" s="24"/>
      <c r="M35" s="273"/>
    </row>
    <row r="36" spans="1:13" ht="12">
      <c r="A36" s="274"/>
      <c r="B36" s="275"/>
      <c r="C36" s="276"/>
      <c r="D36" s="276"/>
      <c r="E36" s="276"/>
      <c r="F36" s="276" t="s">
        <v>526</v>
      </c>
      <c r="G36" s="245"/>
      <c r="H36" s="276"/>
      <c r="I36" s="276"/>
      <c r="J36" s="276" t="s">
        <v>527</v>
      </c>
      <c r="K36" s="245"/>
      <c r="L36" s="276"/>
      <c r="M36" s="277"/>
    </row>
    <row r="37" spans="1:13" ht="12">
      <c r="A37" s="274"/>
      <c r="B37" s="275"/>
      <c r="C37" s="276"/>
      <c r="D37" s="276"/>
      <c r="E37" s="276"/>
      <c r="F37" s="276"/>
      <c r="G37" s="276"/>
      <c r="H37" s="276"/>
      <c r="I37" s="276"/>
      <c r="J37" s="276"/>
      <c r="K37" s="245"/>
      <c r="L37" s="276"/>
      <c r="M37" s="277"/>
    </row>
    <row r="38" spans="1:13" ht="12">
      <c r="A38" s="274"/>
      <c r="B38" s="275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7"/>
    </row>
    <row r="39" spans="1:13" ht="12">
      <c r="A39" s="274"/>
      <c r="B39" s="275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/>
  <mergeCells count="1">
    <mergeCell ref="A3:D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:K26 M22:M23 C22:K23 M25:M26">
      <formula1>0</formula1>
      <formula2>9999999999999990</formula2>
    </dataValidation>
  </dataValidations>
  <printOptions horizontalCentered="1"/>
  <pageMargins left="0.2" right="0.21" top="0.36" bottom="0.36" header="0.35433070866141736" footer="0.16"/>
  <pageSetup fitToHeight="2"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AIH Investors</cp:lastModifiedBy>
  <cp:lastPrinted>2014-02-26T07:00:39Z</cp:lastPrinted>
  <dcterms:created xsi:type="dcterms:W3CDTF">2000-06-29T12:02:40Z</dcterms:created>
  <dcterms:modified xsi:type="dcterms:W3CDTF">2014-02-26T09:14:53Z</dcterms:modified>
  <cp:category/>
  <cp:version/>
  <cp:contentType/>
  <cp:contentStatus/>
</cp:coreProperties>
</file>