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5" activeTab="5"/>
  </bookViews>
  <sheets>
    <sheet name="Баланс" sheetId="1" r:id="rId1"/>
    <sheet name="ОПР СЕЕС " sheetId="2" r:id="rId2"/>
    <sheet name="ОПП" sheetId="3" r:id="rId3"/>
    <sheet name="ОСК" sheetId="4" r:id="rId4"/>
    <sheet name="П12" sheetId="5" r:id="rId5"/>
    <sheet name="П13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трябва ли да махна този ред с финансирането и да го сложа след други доходи/загуби нетно</t>
        </r>
      </text>
    </comment>
  </commentList>
</comments>
</file>

<file path=xl/sharedStrings.xml><?xml version="1.0" encoding="utf-8"?>
<sst xmlns="http://schemas.openxmlformats.org/spreadsheetml/2006/main" count="281" uniqueCount="203">
  <si>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</si>
  <si>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</si>
  <si>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</si>
  <si>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</si>
  <si>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</si>
  <si>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</si>
  <si>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</si>
  <si>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</si>
  <si>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</si>
  <si>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</si>
  <si>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</si>
  <si>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</si>
  <si>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</si>
  <si>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</si>
  <si>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</si>
  <si>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</si>
  <si>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</si>
  <si>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</si>
  <si>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</si>
  <si>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</si>
  <si>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</si>
  <si>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</si>
  <si>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</si>
  <si>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</si>
  <si>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</si>
  <si>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</si>
  <si>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</si>
  <si>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</si>
  <si>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</si>
  <si>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</si>
  <si>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</si>
  <si>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</si>
  <si>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</si>
  <si>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</si>
  <si>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</si>
  <si>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</si>
  <si>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</si>
  <si>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</si>
  <si>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</si>
  <si>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</si>
  <si>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</si>
  <si>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</si>
  <si>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</si>
  <si>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</si>
  <si>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</si>
  <si>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</si>
  <si>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</si>
  <si>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</si>
  <si>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</si>
  <si>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</si>
  <si>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</si>
  <si>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</si>
  <si>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</si>
  <si>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</si>
  <si>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Инвестиции в др. предприятия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</si>
  <si>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</si>
  <si>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</si>
  <si>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</si>
  <si>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</si>
  <si>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</si>
  <si>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</si>
  <si>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</si>
  <si>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</si>
  <si>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</si>
  <si>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</si>
  <si>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</si>
  <si>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</si>
  <si>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</si>
  <si>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</si>
  <si>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</si>
  <si>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</si>
  <si>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</si>
  <si>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</si>
  <si>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</si>
  <si>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</si>
  <si>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</si>
  <si>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</si>
  <si>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</si>
  <si>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</si>
  <si>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</si>
  <si>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</si>
  <si>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</si>
  <si>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</si>
  <si>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</si>
  <si>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</si>
  <si>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</si>
  <si>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</si>
  <si>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</si>
  <si>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</si>
  <si>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</si>
  <si>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</si>
  <si>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</si>
  <si>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</si>
  <si>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</si>
  <si>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</si>
  <si>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</si>
  <si>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</si>
  <si>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</si>
  <si>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</si>
  <si>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</si>
  <si>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</si>
  <si>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</si>
  <si>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</si>
  <si>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</si>
  <si>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</si>
  <si>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</si>
  <si>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</si>
  <si>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</si>
  <si>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</si>
  <si>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</si>
  <si>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</si>
  <si>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</si>
  <si>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</si>
  <si>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</si>
  <si>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</si>
  <si>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</si>
  <si>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</si>
  <si>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</si>
  <si>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</si>
  <si>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</si>
  <si>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</si>
  <si>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</si>
  <si>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</si>
  <si>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</si>
  <si>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</si>
  <si>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</si>
  <si>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</si>
  <si>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</si>
  <si>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</si>
  <si>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</si>
  <si>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</si>
  <si>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</si>
  <si>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</si>
  <si>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Получени  заеми по кредитни линии за оборотни средства</t>
  </si>
  <si>
    <t xml:space="preserve">                                   / Мариана Киселова/</t>
  </si>
  <si>
    <t>Справка към бележка №12</t>
  </si>
  <si>
    <t>НЕТЕКУЩИ МАТЕРИАЛНИ АКТИВИ</t>
  </si>
  <si>
    <t>(ИМОТИ, МАШИНИ И СЪОРЪЖЕНИЯ)</t>
  </si>
  <si>
    <t>Хил. лв.</t>
  </si>
  <si>
    <t>Съдържание</t>
  </si>
  <si>
    <t>Земи</t>
  </si>
  <si>
    <t>Сгради</t>
  </si>
  <si>
    <t>Машини и оборудване</t>
  </si>
  <si>
    <t>Съоръжения</t>
  </si>
  <si>
    <t>Транспортни средства</t>
  </si>
  <si>
    <t>Основни стада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</si>
  <si>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</si>
  <si>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</si>
  <si>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</si>
  <si>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</si>
  <si>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</si>
  <si>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</si>
  <si>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</si>
  <si>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</si>
  <si>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</si>
  <si>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</si>
  <si>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</si>
  <si>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по отчетна стойност</t>
  </si>
  <si>
    <t>Отписана амортизация за периода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</si>
  <si>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</si>
  <si>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</si>
  <si>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</si>
  <si>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</si>
  <si>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</si>
  <si>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</si>
  <si>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 xml:space="preserve">                                                               </t>
  </si>
  <si>
    <t>Съставител:………………………….</t>
  </si>
  <si>
    <t>Изпълнителен Директор:..............</t>
  </si>
  <si>
    <t>/М.Киселова/</t>
  </si>
  <si>
    <t>Справка към бележка № 13</t>
  </si>
  <si>
    <t>НЕТЕКУЩИ НЕМАТЕРИАЛНИ АКТИВИ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</si>
  <si>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</si>
  <si>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</si>
  <si>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</si>
  <si>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</si>
  <si>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Участие в дъщерни дружества</t>
  </si>
  <si>
    <t>Към 01 януари на предходната година</t>
  </si>
  <si>
    <t>Отчетна стойност</t>
  </si>
  <si>
    <t>Натрупана амортизация и обезценка</t>
  </si>
  <si>
    <t>Амортизации за периода</t>
  </si>
  <si>
    <t>Съставител:..................</t>
  </si>
  <si>
    <t>Изпълнителен Директор:..................</t>
  </si>
  <si>
    <t xml:space="preserve">  </t>
  </si>
  <si>
    <t>Салдо към 31 декември 2019 год.</t>
  </si>
  <si>
    <t>Нота</t>
  </si>
  <si>
    <t>Бележежка</t>
  </si>
  <si>
    <t>/ Мариана Киселова/</t>
  </si>
  <si>
    <t>-</t>
  </si>
  <si>
    <t>21,24</t>
  </si>
  <si>
    <t>Към 31 март на текущата година</t>
  </si>
  <si>
    <t xml:space="preserve">                /Св.Йорданова/</t>
  </si>
  <si>
    <t xml:space="preserve">                   /Св.Йорданова/</t>
  </si>
  <si>
    <t>за годината,завършваща на 31  март  2020 год.</t>
  </si>
  <si>
    <t>на 31.03.2019</t>
  </si>
  <si>
    <t>на 31.03.2020</t>
  </si>
  <si>
    <t>Платени заеми за основната дейност</t>
  </si>
  <si>
    <t>Салдо на 1 януари 2019 год.</t>
  </si>
  <si>
    <t xml:space="preserve"> през 2019 година</t>
  </si>
  <si>
    <t>през  2020 година</t>
  </si>
  <si>
    <t>Салдо към 31 март  2020 год.</t>
  </si>
  <si>
    <t>Дата:24.08.2020г.</t>
  </si>
  <si>
    <t>Дългосрочни вземания</t>
  </si>
  <si>
    <t>Приложенията на страница от 5 до 36  са неразделна част от междинният финансов отчет на дружеството.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</si>
</sst>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2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188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2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0" fontId="9" fillId="33" borderId="10" xfId="0" applyFont="1" applyFill="1" applyBorder="1" applyAlignment="1">
      <alignment horizontal="justify" wrapText="1"/>
    </xf>
    <xf numFmtId="0" fontId="9" fillId="34" borderId="19" xfId="0" applyFont="1" applyFill="1" applyBorder="1" applyAlignment="1">
      <alignment horizontal="justify"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horizontal="right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34" borderId="20" xfId="0" applyFont="1" applyFill="1" applyBorder="1" applyAlignment="1">
      <alignment horizontal="justify"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horizontal="right" vertical="top" wrapText="1"/>
    </xf>
    <xf numFmtId="0" fontId="9" fillId="34" borderId="20" xfId="0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91" fontId="2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33" borderId="14" xfId="0" applyFont="1" applyFill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right"/>
    </xf>
    <xf numFmtId="0" fontId="55" fillId="0" borderId="22" xfId="0" applyFont="1" applyBorder="1" applyAlignment="1">
      <alignment/>
    </xf>
    <xf numFmtId="0" fontId="55" fillId="0" borderId="10" xfId="0" applyNumberFormat="1" applyFont="1" applyBorder="1" applyAlignment="1">
      <alignment horizontal="center" vertical="center"/>
    </xf>
    <xf numFmtId="188" fontId="54" fillId="0" borderId="16" xfId="0" applyNumberFormat="1" applyFont="1" applyBorder="1" applyAlignment="1">
      <alignment horizontal="right"/>
    </xf>
    <xf numFmtId="0" fontId="55" fillId="0" borderId="10" xfId="0" applyFont="1" applyBorder="1" applyAlignment="1">
      <alignment/>
    </xf>
    <xf numFmtId="188" fontId="55" fillId="0" borderId="16" xfId="0" applyNumberFormat="1" applyFont="1" applyBorder="1" applyAlignment="1">
      <alignment horizontal="right"/>
    </xf>
    <xf numFmtId="188" fontId="55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188" fontId="54" fillId="0" borderId="10" xfId="0" applyNumberFormat="1" applyFont="1" applyBorder="1" applyAlignment="1">
      <alignment horizontal="right"/>
    </xf>
    <xf numFmtId="0" fontId="55" fillId="0" borderId="10" xfId="0" applyNumberFormat="1" applyFont="1" applyFill="1" applyBorder="1" applyAlignment="1">
      <alignment horizontal="center" vertical="center"/>
    </xf>
    <xf numFmtId="188" fontId="54" fillId="0" borderId="11" xfId="0" applyNumberFormat="1" applyFont="1" applyBorder="1" applyAlignment="1">
      <alignment horizontal="right"/>
    </xf>
    <xf numFmtId="0" fontId="54" fillId="36" borderId="0" xfId="0" applyFont="1" applyFill="1" applyAlignment="1">
      <alignment/>
    </xf>
    <xf numFmtId="0" fontId="55" fillId="0" borderId="10" xfId="0" applyFont="1" applyFill="1" applyBorder="1" applyAlignment="1">
      <alignment/>
    </xf>
    <xf numFmtId="188" fontId="55" fillId="0" borderId="10" xfId="0" applyNumberFormat="1" applyFont="1" applyFill="1" applyBorder="1" applyAlignment="1">
      <alignment horizontal="right"/>
    </xf>
    <xf numFmtId="0" fontId="54" fillId="37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188" fontId="54" fillId="0" borderId="1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49" fontId="55" fillId="0" borderId="10" xfId="0" applyNumberFormat="1" applyFont="1" applyBorder="1" applyAlignment="1">
      <alignment horizontal="center" vertical="center"/>
    </xf>
    <xf numFmtId="188" fontId="54" fillId="0" borderId="0" xfId="0" applyNumberFormat="1" applyFont="1" applyAlignment="1">
      <alignment/>
    </xf>
    <xf numFmtId="0" fontId="55" fillId="33" borderId="13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5" fillId="33" borderId="10" xfId="0" applyNumberFormat="1" applyFont="1" applyFill="1" applyBorder="1" applyAlignment="1">
      <alignment horizontal="center" vertical="center"/>
    </xf>
    <xf numFmtId="188" fontId="54" fillId="33" borderId="10" xfId="0" applyNumberFormat="1" applyFont="1" applyFill="1" applyBorder="1" applyAlignment="1">
      <alignment horizontal="right"/>
    </xf>
    <xf numFmtId="0" fontId="54" fillId="33" borderId="0" xfId="0" applyFont="1" applyFill="1" applyAlignment="1">
      <alignment/>
    </xf>
    <xf numFmtId="0" fontId="55" fillId="33" borderId="13" xfId="0" applyFont="1" applyFill="1" applyBorder="1" applyAlignment="1">
      <alignment wrapText="1"/>
    </xf>
    <xf numFmtId="0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/>
    </xf>
    <xf numFmtId="185" fontId="5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188" fontId="55" fillId="38" borderId="10" xfId="0" applyNumberFormat="1" applyFont="1" applyFill="1" applyBorder="1" applyAlignment="1">
      <alignment horizontal="right"/>
    </xf>
    <xf numFmtId="0" fontId="54" fillId="38" borderId="0" xfId="0" applyFont="1" applyFill="1" applyAlignment="1">
      <alignment/>
    </xf>
    <xf numFmtId="0" fontId="55" fillId="0" borderId="23" xfId="0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16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54" fillId="0" borderId="23" xfId="0" applyFont="1" applyBorder="1" applyAlignment="1">
      <alignment/>
    </xf>
    <xf numFmtId="0" fontId="54" fillId="0" borderId="23" xfId="0" applyFont="1" applyFill="1" applyBorder="1" applyAlignment="1">
      <alignment horizontal="right"/>
    </xf>
    <xf numFmtId="0" fontId="54" fillId="0" borderId="23" xfId="0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188" fontId="55" fillId="0" borderId="0" xfId="0" applyNumberFormat="1" applyFont="1" applyFill="1" applyBorder="1" applyAlignment="1">
      <alignment horizontal="right"/>
    </xf>
    <xf numFmtId="188" fontId="55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1" fillId="39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5" fillId="39" borderId="12" xfId="0" applyFont="1" applyFill="1" applyBorder="1" applyAlignment="1">
      <alignment/>
    </xf>
    <xf numFmtId="0" fontId="55" fillId="39" borderId="10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right"/>
    </xf>
    <xf numFmtId="0" fontId="54" fillId="39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44;&#1048;&#1044;&#1054;%20&#1054;&#1050;&#1054;&#1053;&#1063;&#1040;&#1058;&#1045;&#1051;&#1053;&#1054;\&#1044;&#1052;&#1040;%20&#1050;&#1066;&#1052;%2031.12.2017%20&#1089;&#1087;&#1088;&#1072;&#1074;&#1082;&#1072;%20&#1082;&#1098;&#1084;%20&#1073;&#1077;&#1083;&#1077;&#1078;&#1082;&#1072;%20&#8470;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017"/>
      <sheetName val="Sheet2"/>
      <sheetName val="Sheet3"/>
    </sheetNames>
    <sheetDataSet>
      <sheetData sheetId="0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65" sqref="A65"/>
    </sheetView>
  </sheetViews>
  <sheetFormatPr defaultColWidth="9.140625" defaultRowHeight="12.75"/>
  <cols>
    <col min="1" max="1" width="57.421875" style="102" customWidth="1"/>
    <col min="2" max="2" width="10.57421875" style="129" customWidth="1"/>
    <col min="3" max="3" width="7.00390625" style="129" customWidth="1"/>
    <col min="4" max="4" width="12.8515625" style="102" customWidth="1"/>
    <col min="5" max="5" width="11.00390625" style="102" customWidth="1"/>
    <col min="6" max="16384" width="9.140625" style="102" customWidth="1"/>
  </cols>
  <sheetData>
    <row r="1" spans="1:5" ht="12.75">
      <c r="A1" s="219" t="s">
        <v>86</v>
      </c>
      <c r="B1" s="219"/>
      <c r="C1" s="219"/>
      <c r="D1" s="219"/>
      <c r="E1" s="219"/>
    </row>
    <row r="2" spans="1:5" ht="13.5" customHeight="1">
      <c r="A2" s="219"/>
      <c r="B2" s="219"/>
      <c r="C2" s="219"/>
      <c r="D2" s="219"/>
      <c r="E2" s="219"/>
    </row>
    <row r="3" spans="1:5" ht="12.75">
      <c r="A3" s="219" t="s">
        <v>87</v>
      </c>
      <c r="B3" s="219"/>
      <c r="C3" s="219"/>
      <c r="D3" s="219"/>
      <c r="E3" s="219"/>
    </row>
    <row r="4" spans="1:8" ht="12.75">
      <c r="A4" s="220" t="s">
        <v>192</v>
      </c>
      <c r="B4" s="220"/>
      <c r="C4" s="220"/>
      <c r="D4" s="220"/>
      <c r="E4" s="220"/>
      <c r="F4" s="103"/>
      <c r="G4" s="103"/>
      <c r="H4" s="103"/>
    </row>
    <row r="6" spans="1:5" ht="12.75">
      <c r="A6" s="104" t="s">
        <v>13</v>
      </c>
      <c r="B6" s="105" t="s">
        <v>185</v>
      </c>
      <c r="C6" s="105" t="s">
        <v>184</v>
      </c>
      <c r="D6" s="106">
        <v>43921</v>
      </c>
      <c r="E6" s="106">
        <v>43830</v>
      </c>
    </row>
    <row r="7" spans="1:5" ht="12.75">
      <c r="A7" s="107"/>
      <c r="B7" s="105"/>
      <c r="C7" s="105"/>
      <c r="D7" s="108" t="s">
        <v>1</v>
      </c>
      <c r="E7" s="108" t="s">
        <v>1</v>
      </c>
    </row>
    <row r="8" spans="1:5" ht="12.75">
      <c r="A8" s="109" t="s">
        <v>14</v>
      </c>
      <c r="B8" s="110"/>
      <c r="C8" s="110"/>
      <c r="D8" s="107"/>
      <c r="E8" s="107"/>
    </row>
    <row r="9" spans="1:5" ht="12.75">
      <c r="A9" s="109" t="s">
        <v>26</v>
      </c>
      <c r="B9" s="111"/>
      <c r="C9" s="111"/>
      <c r="D9" s="107"/>
      <c r="E9" s="107"/>
    </row>
    <row r="10" spans="1:5" ht="12.75">
      <c r="A10" s="104"/>
      <c r="B10" s="111"/>
      <c r="C10" s="111"/>
      <c r="D10" s="107"/>
      <c r="E10" s="107"/>
    </row>
    <row r="11" spans="1:5" ht="12.75">
      <c r="A11" s="107" t="s">
        <v>55</v>
      </c>
      <c r="B11" s="111">
        <v>12</v>
      </c>
      <c r="C11" s="111">
        <v>12</v>
      </c>
      <c r="D11" s="112">
        <v>3531</v>
      </c>
      <c r="E11" s="112">
        <v>3567</v>
      </c>
    </row>
    <row r="12" spans="1:5" ht="12.75">
      <c r="A12" s="107" t="s">
        <v>51</v>
      </c>
      <c r="B12" s="113">
        <v>14</v>
      </c>
      <c r="C12" s="113">
        <v>14</v>
      </c>
      <c r="D12" s="112"/>
      <c r="E12" s="112"/>
    </row>
    <row r="13" spans="1:5" ht="12.75" hidden="1">
      <c r="A13" s="107" t="s">
        <v>54</v>
      </c>
      <c r="B13" s="111">
        <v>13</v>
      </c>
      <c r="C13" s="111"/>
      <c r="D13" s="112"/>
      <c r="E13" s="112"/>
    </row>
    <row r="14" spans="1:5" ht="12.75">
      <c r="A14" s="114" t="s">
        <v>201</v>
      </c>
      <c r="B14" s="110"/>
      <c r="C14" s="115">
        <v>16</v>
      </c>
      <c r="D14" s="112">
        <v>8</v>
      </c>
      <c r="E14" s="112">
        <v>8</v>
      </c>
    </row>
    <row r="15" spans="1:5" ht="12.75">
      <c r="A15" s="112" t="s">
        <v>121</v>
      </c>
      <c r="B15" s="110"/>
      <c r="C15" s="111">
        <v>23</v>
      </c>
      <c r="D15" s="112">
        <v>58</v>
      </c>
      <c r="E15" s="112">
        <v>58</v>
      </c>
    </row>
    <row r="16" spans="1:5" ht="12.75" hidden="1">
      <c r="A16" s="107" t="s">
        <v>52</v>
      </c>
      <c r="B16" s="111">
        <v>12</v>
      </c>
      <c r="C16" s="111"/>
      <c r="D16" s="112"/>
      <c r="E16" s="112"/>
    </row>
    <row r="17" spans="1:5" ht="12" customHeight="1">
      <c r="A17" s="107" t="s">
        <v>73</v>
      </c>
      <c r="B17" s="113">
        <v>13</v>
      </c>
      <c r="C17" s="113">
        <v>13</v>
      </c>
      <c r="D17" s="116" t="s">
        <v>187</v>
      </c>
      <c r="E17" s="116" t="s">
        <v>187</v>
      </c>
    </row>
    <row r="18" spans="1:5" ht="12.75" hidden="1">
      <c r="A18" s="107" t="s">
        <v>124</v>
      </c>
      <c r="B18" s="117">
        <v>13</v>
      </c>
      <c r="C18" s="117"/>
      <c r="D18" s="112"/>
      <c r="E18" s="112"/>
    </row>
    <row r="19" spans="1:5" ht="23.25" customHeight="1">
      <c r="A19" s="118"/>
      <c r="B19" s="111"/>
      <c r="C19" s="111"/>
      <c r="D19" s="119">
        <f>SUM(D11:D18)</f>
        <v>3597</v>
      </c>
      <c r="E19" s="119">
        <f>SUM(E11:E18)</f>
        <v>3633</v>
      </c>
    </row>
    <row r="20" spans="1:6" ht="11.25" customHeight="1">
      <c r="A20" s="104"/>
      <c r="B20" s="111"/>
      <c r="C20" s="111"/>
      <c r="D20" s="112"/>
      <c r="E20" s="112"/>
      <c r="F20" s="120"/>
    </row>
    <row r="21" spans="1:5" ht="15" customHeight="1">
      <c r="A21" s="109" t="s">
        <v>15</v>
      </c>
      <c r="B21" s="111"/>
      <c r="C21" s="111"/>
      <c r="D21" s="112"/>
      <c r="E21" s="112"/>
    </row>
    <row r="22" spans="1:5" ht="0.75" customHeight="1">
      <c r="A22" s="104"/>
      <c r="B22" s="111"/>
      <c r="C22" s="111"/>
      <c r="D22" s="112"/>
      <c r="E22" s="112"/>
    </row>
    <row r="23" spans="1:5" ht="15" customHeight="1">
      <c r="A23" s="107" t="s">
        <v>88</v>
      </c>
      <c r="B23" s="111"/>
      <c r="C23" s="111">
        <v>18</v>
      </c>
      <c r="D23" s="112">
        <v>109</v>
      </c>
      <c r="E23" s="112">
        <v>118</v>
      </c>
    </row>
    <row r="24" spans="1:5" ht="15" customHeight="1">
      <c r="A24" s="107" t="s">
        <v>16</v>
      </c>
      <c r="B24" s="111"/>
      <c r="C24" s="111">
        <v>17</v>
      </c>
      <c r="D24" s="112">
        <v>26</v>
      </c>
      <c r="E24" s="112">
        <v>28</v>
      </c>
    </row>
    <row r="25" spans="1:5" ht="15" customHeight="1">
      <c r="A25" s="107" t="s">
        <v>58</v>
      </c>
      <c r="B25" s="111"/>
      <c r="C25" s="111">
        <v>18</v>
      </c>
      <c r="D25" s="114">
        <v>310</v>
      </c>
      <c r="E25" s="114">
        <v>303</v>
      </c>
    </row>
    <row r="26" spans="1:5" ht="13.5" customHeight="1">
      <c r="A26" s="107" t="s">
        <v>56</v>
      </c>
      <c r="B26" s="111"/>
      <c r="C26" s="111">
        <v>19</v>
      </c>
      <c r="D26" s="112">
        <v>97</v>
      </c>
      <c r="E26" s="112">
        <v>273</v>
      </c>
    </row>
    <row r="27" spans="1:5" ht="15" customHeight="1">
      <c r="A27" s="107" t="s">
        <v>57</v>
      </c>
      <c r="B27" s="111"/>
      <c r="C27" s="111">
        <v>18</v>
      </c>
      <c r="D27" s="116">
        <v>1</v>
      </c>
      <c r="E27" s="116" t="s">
        <v>187</v>
      </c>
    </row>
    <row r="28" spans="1:5" ht="14.25" customHeight="1">
      <c r="A28" s="119"/>
      <c r="B28" s="111"/>
      <c r="C28" s="111"/>
      <c r="D28" s="119">
        <f>SUM(D23:D27)</f>
        <v>543</v>
      </c>
      <c r="E28" s="119">
        <f>SUM(E23:E26)</f>
        <v>722</v>
      </c>
    </row>
    <row r="29" spans="1:5" ht="20.25" customHeight="1">
      <c r="A29" s="119" t="s">
        <v>104</v>
      </c>
      <c r="B29" s="111"/>
      <c r="C29" s="111"/>
      <c r="D29" s="119">
        <f>D19+D28</f>
        <v>4140</v>
      </c>
      <c r="E29" s="119">
        <f>E19+E28</f>
        <v>4355</v>
      </c>
    </row>
    <row r="30" spans="1:5" ht="7.5" customHeight="1">
      <c r="A30" s="107"/>
      <c r="B30" s="111"/>
      <c r="C30" s="111"/>
      <c r="D30" s="112"/>
      <c r="E30" s="112"/>
    </row>
    <row r="31" spans="1:5" ht="17.25" customHeight="1">
      <c r="A31" s="104" t="s">
        <v>17</v>
      </c>
      <c r="B31" s="111"/>
      <c r="C31" s="111"/>
      <c r="D31" s="112"/>
      <c r="E31" s="112"/>
    </row>
    <row r="32" spans="1:5" ht="17.25" customHeight="1">
      <c r="A32" s="104" t="s">
        <v>18</v>
      </c>
      <c r="B32" s="111"/>
      <c r="C32" s="111"/>
      <c r="D32" s="112"/>
      <c r="E32" s="112"/>
    </row>
    <row r="33" spans="1:5" ht="15" customHeight="1">
      <c r="A33" s="107" t="s">
        <v>59</v>
      </c>
      <c r="B33" s="111"/>
      <c r="C33" s="111">
        <v>20</v>
      </c>
      <c r="D33" s="112">
        <v>3500</v>
      </c>
      <c r="E33" s="112">
        <v>3500</v>
      </c>
    </row>
    <row r="34" spans="1:5" ht="15" customHeight="1">
      <c r="A34" s="107" t="s">
        <v>19</v>
      </c>
      <c r="B34" s="111"/>
      <c r="C34" s="111">
        <v>20</v>
      </c>
      <c r="D34" s="112">
        <v>634</v>
      </c>
      <c r="E34" s="112">
        <v>634</v>
      </c>
    </row>
    <row r="35" spans="1:5" ht="15" customHeight="1">
      <c r="A35" s="107" t="s">
        <v>29</v>
      </c>
      <c r="B35" s="111"/>
      <c r="C35" s="111">
        <v>20</v>
      </c>
      <c r="D35" s="121">
        <v>-824</v>
      </c>
      <c r="E35" s="121">
        <v>-528</v>
      </c>
    </row>
    <row r="36" spans="1:5" ht="15" customHeight="1">
      <c r="A36" s="122" t="s">
        <v>30</v>
      </c>
      <c r="B36" s="111"/>
      <c r="C36" s="111">
        <v>20</v>
      </c>
      <c r="D36" s="123">
        <v>-142</v>
      </c>
      <c r="E36" s="123">
        <v>-296</v>
      </c>
    </row>
    <row r="37" spans="1:5" ht="21" customHeight="1">
      <c r="A37" s="119"/>
      <c r="B37" s="111"/>
      <c r="C37" s="111">
        <v>20</v>
      </c>
      <c r="D37" s="124">
        <f>D33+D34+D35+D36</f>
        <v>3168</v>
      </c>
      <c r="E37" s="124">
        <f>E33+E34+E35+E36</f>
        <v>3310</v>
      </c>
    </row>
    <row r="38" spans="1:5" ht="12" customHeight="1">
      <c r="A38" s="119"/>
      <c r="B38" s="111"/>
      <c r="C38" s="111"/>
      <c r="D38" s="124"/>
      <c r="E38" s="124"/>
    </row>
    <row r="39" spans="1:5" s="125" customFormat="1" ht="12.75">
      <c r="A39" s="104" t="s">
        <v>25</v>
      </c>
      <c r="B39" s="111"/>
      <c r="C39" s="111"/>
      <c r="D39" s="119"/>
      <c r="E39" s="119"/>
    </row>
    <row r="40" spans="1:5" s="125" customFormat="1" ht="12.75">
      <c r="A40" s="112" t="s">
        <v>53</v>
      </c>
      <c r="B40" s="117"/>
      <c r="C40" s="117">
        <v>22</v>
      </c>
      <c r="D40" s="112">
        <v>161</v>
      </c>
      <c r="E40" s="112">
        <f>180-E53</f>
        <v>164</v>
      </c>
    </row>
    <row r="41" spans="1:5" s="125" customFormat="1" ht="12.75">
      <c r="A41" s="107" t="s">
        <v>102</v>
      </c>
      <c r="B41" s="111"/>
      <c r="C41" s="111">
        <v>25</v>
      </c>
      <c r="D41" s="112">
        <v>53</v>
      </c>
      <c r="E41" s="112">
        <v>53</v>
      </c>
    </row>
    <row r="42" spans="1:5" s="125" customFormat="1" ht="12.75" hidden="1">
      <c r="A42" s="107" t="s">
        <v>69</v>
      </c>
      <c r="B42" s="111"/>
      <c r="C42" s="111">
        <v>24</v>
      </c>
      <c r="D42" s="116" t="s">
        <v>187</v>
      </c>
      <c r="E42" s="116" t="s">
        <v>187</v>
      </c>
    </row>
    <row r="43" spans="1:5" s="125" customFormat="1" ht="13.5" customHeight="1">
      <c r="A43" s="107" t="s">
        <v>70</v>
      </c>
      <c r="B43" s="111"/>
      <c r="C43" s="111">
        <v>27</v>
      </c>
      <c r="D43" s="112">
        <v>1</v>
      </c>
      <c r="E43" s="112">
        <v>1</v>
      </c>
    </row>
    <row r="44" spans="1:5" ht="12.75" customHeight="1">
      <c r="A44" s="119"/>
      <c r="B44" s="111"/>
      <c r="C44" s="111"/>
      <c r="D44" s="119">
        <f>SUM(D40:D43)</f>
        <v>215</v>
      </c>
      <c r="E44" s="119">
        <f>SUM(E40:E43)</f>
        <v>218</v>
      </c>
    </row>
    <row r="45" spans="1:5" ht="12.75" customHeight="1">
      <c r="A45" s="104"/>
      <c r="B45" s="111"/>
      <c r="C45" s="111"/>
      <c r="D45" s="119"/>
      <c r="E45" s="119"/>
    </row>
    <row r="46" spans="1:5" s="125" customFormat="1" ht="17.25" customHeight="1">
      <c r="A46" s="104" t="s">
        <v>20</v>
      </c>
      <c r="B46" s="111"/>
      <c r="C46" s="111"/>
      <c r="D46" s="118"/>
      <c r="E46" s="118"/>
    </row>
    <row r="47" spans="1:5" s="125" customFormat="1" ht="18" customHeight="1">
      <c r="A47" s="107" t="s">
        <v>89</v>
      </c>
      <c r="B47" s="126"/>
      <c r="C47" s="126">
        <v>24</v>
      </c>
      <c r="D47" s="112">
        <f>78+112</f>
        <v>190</v>
      </c>
      <c r="E47" s="112">
        <f>113+114</f>
        <v>227</v>
      </c>
    </row>
    <row r="48" spans="1:5" s="125" customFormat="1" ht="15" customHeight="1">
      <c r="A48" s="107" t="s">
        <v>76</v>
      </c>
      <c r="B48" s="111"/>
      <c r="C48" s="111">
        <v>21</v>
      </c>
      <c r="D48" s="112">
        <f>364-28</f>
        <v>336</v>
      </c>
      <c r="E48" s="112">
        <f>364-28</f>
        <v>336</v>
      </c>
    </row>
    <row r="49" spans="1:5" s="125" customFormat="1" ht="21.75" customHeight="1">
      <c r="A49" s="107" t="s">
        <v>61</v>
      </c>
      <c r="B49" s="126"/>
      <c r="C49" s="126">
        <v>25</v>
      </c>
      <c r="D49" s="112">
        <f>71+8</f>
        <v>79</v>
      </c>
      <c r="E49" s="112">
        <f>81+9</f>
        <v>90</v>
      </c>
    </row>
    <row r="50" spans="1:5" s="125" customFormat="1" ht="15" customHeight="1">
      <c r="A50" s="107" t="s">
        <v>62</v>
      </c>
      <c r="B50" s="126"/>
      <c r="C50" s="126">
        <v>27</v>
      </c>
      <c r="D50" s="112">
        <v>28</v>
      </c>
      <c r="E50" s="112">
        <f>1+28</f>
        <v>29</v>
      </c>
    </row>
    <row r="51" spans="1:5" s="125" customFormat="1" ht="17.25" customHeight="1" hidden="1">
      <c r="A51" s="127" t="s">
        <v>103</v>
      </c>
      <c r="B51" s="111"/>
      <c r="C51" s="111" t="s">
        <v>188</v>
      </c>
      <c r="D51" s="128"/>
      <c r="E51" s="128"/>
    </row>
    <row r="52" spans="1:5" s="125" customFormat="1" ht="13.5" customHeight="1">
      <c r="A52" s="107" t="s">
        <v>60</v>
      </c>
      <c r="B52" s="126"/>
      <c r="C52" s="126">
        <v>26</v>
      </c>
      <c r="D52" s="112">
        <v>108</v>
      </c>
      <c r="E52" s="112">
        <v>129</v>
      </c>
    </row>
    <row r="53" spans="1:5" s="125" customFormat="1" ht="14.25" customHeight="1">
      <c r="A53" s="107" t="s">
        <v>53</v>
      </c>
      <c r="B53" s="126"/>
      <c r="C53" s="126">
        <v>22</v>
      </c>
      <c r="D53" s="112">
        <v>16</v>
      </c>
      <c r="E53" s="112">
        <v>16</v>
      </c>
    </row>
    <row r="54" spans="1:5" ht="12.75">
      <c r="A54" s="119"/>
      <c r="B54" s="111"/>
      <c r="C54" s="111"/>
      <c r="D54" s="119">
        <f>SUM(D47:D53)</f>
        <v>757</v>
      </c>
      <c r="E54" s="119">
        <f>SUM(E47:E53)</f>
        <v>827</v>
      </c>
    </row>
    <row r="55" spans="1:5" ht="12.75">
      <c r="A55" s="119"/>
      <c r="B55" s="111"/>
      <c r="C55" s="111"/>
      <c r="D55" s="119">
        <f>D54+D44</f>
        <v>972</v>
      </c>
      <c r="E55" s="119">
        <f>E54+E44</f>
        <v>1045</v>
      </c>
    </row>
    <row r="56" spans="1:5" s="125" customFormat="1" ht="20.25" customHeight="1">
      <c r="A56" s="119" t="s">
        <v>105</v>
      </c>
      <c r="B56" s="126"/>
      <c r="C56" s="126"/>
      <c r="D56" s="124">
        <f>SUM(D37+D44+D54)</f>
        <v>4140</v>
      </c>
      <c r="E56" s="124">
        <f>SUM(E37+E44+E54)</f>
        <v>4355</v>
      </c>
    </row>
    <row r="58" spans="1:3" s="213" customFormat="1" ht="12.75">
      <c r="A58" s="218" t="s">
        <v>202</v>
      </c>
      <c r="B58" s="212"/>
      <c r="C58" s="212"/>
    </row>
    <row r="59" ht="12.75">
      <c r="I59" s="130"/>
    </row>
    <row r="60" spans="1:9" ht="12.75">
      <c r="A60" s="102" t="s">
        <v>200</v>
      </c>
      <c r="I60" s="130"/>
    </row>
    <row r="61" ht="12.75">
      <c r="I61" s="130"/>
    </row>
    <row r="62" ht="12.75">
      <c r="I62" s="130"/>
    </row>
    <row r="63" ht="12.75">
      <c r="I63" s="130"/>
    </row>
    <row r="64" spans="1:9" ht="12.75">
      <c r="A64" s="131" t="s">
        <v>113</v>
      </c>
      <c r="B64" s="132"/>
      <c r="C64" s="132"/>
      <c r="D64" s="133" t="s">
        <v>74</v>
      </c>
      <c r="F64" s="133"/>
      <c r="G64" s="133"/>
      <c r="H64" s="133"/>
      <c r="I64" s="130"/>
    </row>
    <row r="65" spans="1:9" ht="12.75">
      <c r="A65" s="134" t="s">
        <v>191</v>
      </c>
      <c r="B65" s="135"/>
      <c r="C65" s="135"/>
      <c r="D65" s="133"/>
      <c r="E65" s="134" t="s">
        <v>186</v>
      </c>
      <c r="F65" s="133"/>
      <c r="H65" s="133"/>
      <c r="I65" s="130"/>
    </row>
    <row r="66" spans="1:9" ht="12.75">
      <c r="A66" s="133"/>
      <c r="B66" s="135"/>
      <c r="C66" s="135"/>
      <c r="D66" s="133"/>
      <c r="E66" s="133"/>
      <c r="F66" s="133"/>
      <c r="G66" s="133"/>
      <c r="H66" s="133"/>
      <c r="I66" s="130"/>
    </row>
    <row r="67" spans="1:9" ht="12.75">
      <c r="A67" s="133"/>
      <c r="B67" s="135"/>
      <c r="C67" s="135"/>
      <c r="D67" s="133"/>
      <c r="E67" s="133"/>
      <c r="F67" s="133"/>
      <c r="G67" s="133"/>
      <c r="H67" s="133"/>
      <c r="I67" s="130"/>
    </row>
    <row r="68" spans="1:9" ht="12.75">
      <c r="A68" s="133"/>
      <c r="B68" s="136"/>
      <c r="C68" s="136"/>
      <c r="D68" s="133"/>
      <c r="E68" s="137"/>
      <c r="F68" s="133"/>
      <c r="G68" s="133"/>
      <c r="H68" s="133"/>
      <c r="I68" s="130"/>
    </row>
    <row r="69" spans="1:8" ht="12.75">
      <c r="A69" s="133"/>
      <c r="B69" s="135"/>
      <c r="C69" s="135"/>
      <c r="D69" s="133"/>
      <c r="E69" s="137"/>
      <c r="F69" s="133"/>
      <c r="G69" s="133"/>
      <c r="H69" s="133"/>
    </row>
    <row r="75" ht="12.75">
      <c r="A75" s="138"/>
    </row>
  </sheetData>
  <sheetProtection/>
  <mergeCells count="3">
    <mergeCell ref="A1:E2"/>
    <mergeCell ref="A3:E3"/>
    <mergeCell ref="A4:E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4.57421875" style="139" customWidth="1"/>
    <col min="2" max="3" width="9.140625" style="139" customWidth="1"/>
    <col min="4" max="4" width="19.00390625" style="139" customWidth="1"/>
    <col min="5" max="5" width="19.28125" style="139" customWidth="1"/>
    <col min="6" max="10" width="0" style="139" hidden="1" customWidth="1"/>
    <col min="11" max="16384" width="9.140625" style="139" customWidth="1"/>
  </cols>
  <sheetData>
    <row r="1" spans="1:5" ht="12.75">
      <c r="A1" s="221" t="s">
        <v>123</v>
      </c>
      <c r="B1" s="221"/>
      <c r="C1" s="221"/>
      <c r="D1" s="221"/>
      <c r="E1" s="221"/>
    </row>
    <row r="2" spans="1:5" ht="12.75">
      <c r="A2" s="221"/>
      <c r="B2" s="221"/>
      <c r="C2" s="221"/>
      <c r="D2" s="221"/>
      <c r="E2" s="221"/>
    </row>
    <row r="3" spans="1:5" ht="12.75">
      <c r="A3" s="221" t="s">
        <v>87</v>
      </c>
      <c r="B3" s="221"/>
      <c r="C3" s="221"/>
      <c r="D3" s="221"/>
      <c r="E3" s="221"/>
    </row>
    <row r="4" spans="1:5" ht="12.75">
      <c r="A4" s="222" t="str">
        <f>+Баланс!A4</f>
        <v>за годината,завършваща на 31  март  2020 год.</v>
      </c>
      <c r="B4" s="222"/>
      <c r="C4" s="222"/>
      <c r="D4" s="222"/>
      <c r="E4" s="222"/>
    </row>
    <row r="5" ht="12.75"/>
    <row r="6" ht="12.75">
      <c r="E6" s="140"/>
    </row>
    <row r="7" spans="1:5" ht="12.75">
      <c r="A7" s="141" t="s">
        <v>21</v>
      </c>
      <c r="B7" s="141" t="s">
        <v>63</v>
      </c>
      <c r="C7" s="141" t="s">
        <v>184</v>
      </c>
      <c r="D7" s="141" t="s">
        <v>129</v>
      </c>
      <c r="E7" s="141" t="s">
        <v>129</v>
      </c>
    </row>
    <row r="8" spans="1:5" ht="12.75">
      <c r="A8" s="142"/>
      <c r="B8" s="142" t="s">
        <v>64</v>
      </c>
      <c r="C8" s="142"/>
      <c r="D8" s="142" t="s">
        <v>128</v>
      </c>
      <c r="E8" s="142" t="s">
        <v>128</v>
      </c>
    </row>
    <row r="9" spans="1:5" ht="12.75">
      <c r="A9" s="142"/>
      <c r="B9" s="142"/>
      <c r="C9" s="142"/>
      <c r="D9" s="142" t="s">
        <v>194</v>
      </c>
      <c r="E9" s="142" t="s">
        <v>193</v>
      </c>
    </row>
    <row r="10" spans="1:5" ht="12.75">
      <c r="A10" s="143"/>
      <c r="B10" s="143"/>
      <c r="C10" s="143"/>
      <c r="D10" s="143" t="s">
        <v>1</v>
      </c>
      <c r="E10" s="143" t="s">
        <v>1</v>
      </c>
    </row>
    <row r="11" spans="1:5" ht="15" customHeight="1">
      <c r="A11" s="144" t="s">
        <v>106</v>
      </c>
      <c r="B11" s="145"/>
      <c r="C11" s="145">
        <v>3</v>
      </c>
      <c r="D11" s="146">
        <v>0</v>
      </c>
      <c r="E11" s="146">
        <v>852</v>
      </c>
    </row>
    <row r="12" spans="1:5" ht="15" customHeight="1">
      <c r="A12" s="147" t="s">
        <v>28</v>
      </c>
      <c r="B12" s="148"/>
      <c r="C12" s="148">
        <v>22</v>
      </c>
      <c r="D12" s="149"/>
      <c r="E12" s="149">
        <v>4</v>
      </c>
    </row>
    <row r="13" spans="1:5" ht="15" customHeight="1">
      <c r="A13" s="150" t="s">
        <v>27</v>
      </c>
      <c r="B13" s="148"/>
      <c r="C13" s="148"/>
      <c r="D13" s="151">
        <f>SUM(D11:D12)</f>
        <v>0</v>
      </c>
      <c r="E13" s="151">
        <f>SUM(E11:E12)</f>
        <v>856</v>
      </c>
    </row>
    <row r="14" spans="1:5" s="217" customFormat="1" ht="15" customHeight="1">
      <c r="A14" s="214" t="s">
        <v>31</v>
      </c>
      <c r="B14" s="215"/>
      <c r="C14" s="215">
        <v>5</v>
      </c>
      <c r="D14" s="216"/>
      <c r="E14" s="216">
        <v>1051</v>
      </c>
    </row>
    <row r="15" spans="1:5" ht="15" customHeight="1">
      <c r="A15" s="150" t="s">
        <v>126</v>
      </c>
      <c r="B15" s="148"/>
      <c r="C15" s="148"/>
      <c r="D15" s="152">
        <f>D11-D14+D12</f>
        <v>0</v>
      </c>
      <c r="E15" s="152">
        <f>E11-E14+E12</f>
        <v>-195</v>
      </c>
    </row>
    <row r="16" spans="1:5" ht="15" customHeight="1">
      <c r="A16" s="153" t="s">
        <v>90</v>
      </c>
      <c r="B16" s="148"/>
      <c r="C16" s="148">
        <v>6</v>
      </c>
      <c r="D16" s="154">
        <v>0</v>
      </c>
      <c r="E16" s="154">
        <v>69</v>
      </c>
    </row>
    <row r="17" spans="1:8" ht="15" customHeight="1">
      <c r="A17" s="153" t="s">
        <v>91</v>
      </c>
      <c r="B17" s="148"/>
      <c r="C17" s="148">
        <v>7</v>
      </c>
      <c r="D17" s="154">
        <v>95</v>
      </c>
      <c r="E17" s="154">
        <v>140</v>
      </c>
      <c r="H17" s="139" t="s">
        <v>111</v>
      </c>
    </row>
    <row r="18" spans="1:9" ht="15" customHeight="1">
      <c r="A18" s="153" t="s">
        <v>115</v>
      </c>
      <c r="B18" s="155"/>
      <c r="C18" s="155">
        <v>4</v>
      </c>
      <c r="D18" s="156">
        <v>-47</v>
      </c>
      <c r="E18" s="156">
        <v>17</v>
      </c>
      <c r="F18" s="139" t="s">
        <v>109</v>
      </c>
      <c r="H18" s="157">
        <v>-212</v>
      </c>
      <c r="I18" s="157">
        <v>171</v>
      </c>
    </row>
    <row r="19" spans="1:9" ht="15" customHeight="1">
      <c r="A19" s="158" t="s">
        <v>130</v>
      </c>
      <c r="B19" s="155"/>
      <c r="C19" s="155"/>
      <c r="D19" s="159">
        <f>D15+D18-D16-D17</f>
        <v>-142</v>
      </c>
      <c r="E19" s="159">
        <f>E15+E18-E16-E17</f>
        <v>-387</v>
      </c>
      <c r="F19" s="160"/>
      <c r="G19" s="160"/>
      <c r="H19" s="160">
        <v>374</v>
      </c>
      <c r="I19" s="160">
        <v>690</v>
      </c>
    </row>
    <row r="20" spans="1:6" s="164" customFormat="1" ht="15" customHeight="1">
      <c r="A20" s="161" t="s">
        <v>117</v>
      </c>
      <c r="B20" s="162"/>
      <c r="C20" s="162">
        <v>9</v>
      </c>
      <c r="D20" s="163"/>
      <c r="E20" s="163"/>
      <c r="F20" s="164" t="s">
        <v>110</v>
      </c>
    </row>
    <row r="21" spans="1:5" ht="15" customHeight="1">
      <c r="A21" s="153" t="s">
        <v>118</v>
      </c>
      <c r="B21" s="148"/>
      <c r="C21" s="148">
        <v>10</v>
      </c>
      <c r="D21" s="154"/>
      <c r="E21" s="154">
        <v>-62</v>
      </c>
    </row>
    <row r="22" spans="1:5" s="164" customFormat="1" ht="15" customHeight="1">
      <c r="A22" s="158" t="s">
        <v>116</v>
      </c>
      <c r="B22" s="155"/>
      <c r="C22" s="155"/>
      <c r="D22" s="159">
        <f>+D21+D20</f>
        <v>0</v>
      </c>
      <c r="E22" s="159">
        <f>+E21+E20</f>
        <v>-62</v>
      </c>
    </row>
    <row r="23" spans="1:5" ht="15" customHeight="1" hidden="1">
      <c r="A23" s="153" t="s">
        <v>32</v>
      </c>
      <c r="B23" s="148"/>
      <c r="C23" s="148"/>
      <c r="D23" s="154"/>
      <c r="E23" s="154"/>
    </row>
    <row r="24" spans="1:5" ht="15" customHeight="1" hidden="1">
      <c r="A24" s="153" t="s">
        <v>33</v>
      </c>
      <c r="B24" s="148"/>
      <c r="C24" s="148"/>
      <c r="D24" s="152"/>
      <c r="E24" s="152"/>
    </row>
    <row r="25" spans="1:5" ht="15" customHeight="1" hidden="1">
      <c r="A25" s="153" t="s">
        <v>34</v>
      </c>
      <c r="B25" s="148"/>
      <c r="C25" s="148"/>
      <c r="D25" s="152"/>
      <c r="E25" s="152"/>
    </row>
    <row r="26" spans="1:5" ht="15" customHeight="1" hidden="1">
      <c r="A26" s="153" t="s">
        <v>131</v>
      </c>
      <c r="B26" s="148"/>
      <c r="C26" s="148">
        <v>8</v>
      </c>
      <c r="D26" s="152"/>
      <c r="E26" s="152"/>
    </row>
    <row r="27" spans="1:5" ht="15" customHeight="1">
      <c r="A27" s="158" t="s">
        <v>132</v>
      </c>
      <c r="B27" s="148"/>
      <c r="C27" s="148">
        <v>11</v>
      </c>
      <c r="D27" s="152">
        <f>+D19+D20+D21+D26</f>
        <v>-142</v>
      </c>
      <c r="E27" s="152">
        <f>+E19+E20+E21+E26</f>
        <v>-449</v>
      </c>
    </row>
    <row r="28" spans="1:6" ht="15.75" customHeight="1">
      <c r="A28" s="161" t="s">
        <v>35</v>
      </c>
      <c r="B28" s="165"/>
      <c r="C28" s="165"/>
      <c r="D28" s="154"/>
      <c r="E28" s="154"/>
      <c r="F28" s="166"/>
    </row>
    <row r="29" spans="1:5" ht="11.25" customHeight="1" hidden="1">
      <c r="A29" s="167"/>
      <c r="B29" s="165"/>
      <c r="C29" s="165"/>
      <c r="D29" s="152">
        <f>D27-D28</f>
        <v>-142</v>
      </c>
      <c r="E29" s="152">
        <f>E27-E28</f>
        <v>-449</v>
      </c>
    </row>
    <row r="30" spans="1:5" ht="13.5" customHeight="1" hidden="1">
      <c r="A30" s="150" t="s">
        <v>36</v>
      </c>
      <c r="B30" s="148"/>
      <c r="C30" s="148"/>
      <c r="D30" s="152"/>
      <c r="E30" s="152"/>
    </row>
    <row r="31" spans="1:5" ht="15" customHeight="1">
      <c r="A31" s="150" t="s">
        <v>125</v>
      </c>
      <c r="B31" s="148"/>
      <c r="C31" s="148"/>
      <c r="D31" s="152">
        <f>D29</f>
        <v>-142</v>
      </c>
      <c r="E31" s="152">
        <f>E29</f>
        <v>-449</v>
      </c>
    </row>
    <row r="32" spans="1:5" ht="15" customHeight="1">
      <c r="A32" s="168"/>
      <c r="B32" s="148"/>
      <c r="C32" s="148"/>
      <c r="D32" s="152"/>
      <c r="E32" s="152"/>
    </row>
    <row r="33" spans="1:5" ht="15" customHeight="1">
      <c r="A33" s="150" t="s">
        <v>37</v>
      </c>
      <c r="B33" s="148"/>
      <c r="C33" s="148"/>
      <c r="D33" s="154"/>
      <c r="E33" s="154"/>
    </row>
    <row r="34" spans="1:5" ht="15" customHeight="1" hidden="1">
      <c r="A34" s="169" t="s">
        <v>119</v>
      </c>
      <c r="B34" s="148"/>
      <c r="C34" s="148"/>
      <c r="D34" s="154"/>
      <c r="E34" s="154"/>
    </row>
    <row r="35" spans="1:5" ht="15" customHeight="1" hidden="1">
      <c r="A35" s="153" t="s">
        <v>38</v>
      </c>
      <c r="B35" s="148"/>
      <c r="C35" s="148"/>
      <c r="D35" s="154"/>
      <c r="E35" s="154"/>
    </row>
    <row r="36" spans="1:5" ht="15" customHeight="1" hidden="1">
      <c r="A36" s="169" t="s">
        <v>40</v>
      </c>
      <c r="B36" s="148"/>
      <c r="C36" s="148"/>
      <c r="D36" s="154"/>
      <c r="E36" s="154"/>
    </row>
    <row r="37" spans="1:5" ht="15" customHeight="1" hidden="1">
      <c r="A37" s="153" t="s">
        <v>39</v>
      </c>
      <c r="B37" s="148"/>
      <c r="C37" s="148"/>
      <c r="D37" s="154"/>
      <c r="E37" s="154"/>
    </row>
    <row r="38" spans="1:5" ht="15" customHeight="1" hidden="1">
      <c r="A38" s="153" t="s">
        <v>41</v>
      </c>
      <c r="B38" s="148"/>
      <c r="C38" s="148"/>
      <c r="D38" s="154"/>
      <c r="E38" s="154"/>
    </row>
    <row r="39" spans="1:7" ht="15" customHeight="1" hidden="1">
      <c r="A39" s="170" t="s">
        <v>119</v>
      </c>
      <c r="B39" s="171"/>
      <c r="C39" s="171"/>
      <c r="D39" s="172"/>
      <c r="E39" s="172"/>
      <c r="F39" s="173"/>
      <c r="G39" s="139" t="s">
        <v>107</v>
      </c>
    </row>
    <row r="40" spans="1:7" ht="31.5" customHeight="1" hidden="1">
      <c r="A40" s="174" t="s">
        <v>120</v>
      </c>
      <c r="B40" s="175"/>
      <c r="C40" s="175"/>
      <c r="D40" s="154"/>
      <c r="E40" s="154"/>
      <c r="G40" s="139" t="s">
        <v>108</v>
      </c>
    </row>
    <row r="41" spans="1:5" ht="15" customHeight="1" hidden="1">
      <c r="A41" s="153"/>
      <c r="B41" s="175"/>
      <c r="C41" s="175"/>
      <c r="D41" s="154"/>
      <c r="E41" s="154"/>
    </row>
    <row r="42" spans="1:5" ht="15" customHeight="1" hidden="1">
      <c r="A42" s="153"/>
      <c r="B42" s="153"/>
      <c r="C42" s="153"/>
      <c r="D42" s="176"/>
      <c r="E42" s="176"/>
    </row>
    <row r="43" spans="1:5" ht="15" customHeight="1" hidden="1">
      <c r="A43" s="153"/>
      <c r="B43" s="153"/>
      <c r="C43" s="153"/>
      <c r="D43" s="176"/>
      <c r="E43" s="176"/>
    </row>
    <row r="44" spans="1:5" ht="15" customHeight="1" hidden="1">
      <c r="A44" s="153"/>
      <c r="B44" s="153"/>
      <c r="C44" s="153"/>
      <c r="D44" s="176"/>
      <c r="E44" s="176"/>
    </row>
    <row r="45" spans="1:5" ht="15" customHeight="1" hidden="1">
      <c r="A45" s="153"/>
      <c r="B45" s="153"/>
      <c r="C45" s="153"/>
      <c r="D45" s="176"/>
      <c r="E45" s="176"/>
    </row>
    <row r="46" spans="1:5" ht="15" customHeight="1" hidden="1">
      <c r="A46" s="153"/>
      <c r="B46" s="177">
        <v>19</v>
      </c>
      <c r="C46" s="177"/>
      <c r="D46" s="178"/>
      <c r="E46" s="178"/>
    </row>
    <row r="47" spans="1:5" ht="15" customHeight="1" hidden="1">
      <c r="A47" s="153"/>
      <c r="B47" s="150"/>
      <c r="C47" s="150"/>
      <c r="D47" s="179"/>
      <c r="E47" s="179"/>
    </row>
    <row r="48" spans="1:6" ht="15" customHeight="1" hidden="1">
      <c r="A48" s="150"/>
      <c r="B48" s="150"/>
      <c r="C48" s="150"/>
      <c r="D48" s="180"/>
      <c r="E48" s="180"/>
      <c r="F48" s="181"/>
    </row>
    <row r="49" spans="1:5" ht="15" customHeight="1" hidden="1">
      <c r="A49" s="150"/>
      <c r="B49" s="150"/>
      <c r="C49" s="150"/>
      <c r="D49" s="179"/>
      <c r="E49" s="179"/>
    </row>
    <row r="50" spans="1:5" ht="15" customHeight="1">
      <c r="A50" s="150" t="s">
        <v>112</v>
      </c>
      <c r="B50" s="150"/>
      <c r="C50" s="150"/>
      <c r="D50" s="152">
        <f>+D31</f>
        <v>-142</v>
      </c>
      <c r="E50" s="152">
        <f>+E31</f>
        <v>-449</v>
      </c>
    </row>
    <row r="51" spans="1:5" ht="15" customHeight="1">
      <c r="A51" s="182" t="s">
        <v>65</v>
      </c>
      <c r="B51" s="150"/>
      <c r="C51" s="150"/>
      <c r="D51" s="183"/>
      <c r="E51" s="183"/>
    </row>
    <row r="52" spans="1:5" ht="12.75" hidden="1">
      <c r="A52" s="184"/>
      <c r="B52" s="184"/>
      <c r="C52" s="184"/>
      <c r="D52" s="185"/>
      <c r="E52" s="185"/>
    </row>
    <row r="53" spans="1:5" ht="12.75" hidden="1">
      <c r="A53" s="184" t="s">
        <v>42</v>
      </c>
      <c r="B53" s="184"/>
      <c r="C53" s="184"/>
      <c r="D53" s="185"/>
      <c r="E53" s="185"/>
    </row>
    <row r="54" spans="1:5" ht="9.75" customHeight="1" hidden="1">
      <c r="A54" s="184"/>
      <c r="B54" s="184"/>
      <c r="C54" s="184"/>
      <c r="D54" s="185"/>
      <c r="E54" s="185"/>
    </row>
    <row r="55" spans="1:5" ht="12.75" hidden="1">
      <c r="A55" s="153" t="s">
        <v>122</v>
      </c>
      <c r="B55" s="186"/>
      <c r="C55" s="147"/>
      <c r="D55" s="187">
        <v>118</v>
      </c>
      <c r="E55" s="187">
        <v>515</v>
      </c>
    </row>
    <row r="56" spans="1:5" ht="12.75" hidden="1">
      <c r="A56" s="153" t="s">
        <v>43</v>
      </c>
      <c r="B56" s="153"/>
      <c r="C56" s="188"/>
      <c r="D56" s="189">
        <v>117</v>
      </c>
      <c r="E56" s="190">
        <v>510</v>
      </c>
    </row>
    <row r="57" spans="1:5" ht="12.75" hidden="1">
      <c r="A57" s="153" t="s">
        <v>44</v>
      </c>
      <c r="B57" s="153"/>
      <c r="C57" s="153"/>
      <c r="D57" s="191">
        <v>1</v>
      </c>
      <c r="E57" s="176">
        <v>5</v>
      </c>
    </row>
    <row r="58" spans="1:5" ht="12.75" hidden="1">
      <c r="A58" s="150" t="s">
        <v>45</v>
      </c>
      <c r="B58" s="150"/>
      <c r="C58" s="150"/>
      <c r="D58" s="192">
        <f>D56+D57</f>
        <v>118</v>
      </c>
      <c r="E58" s="179">
        <f>E56+E57</f>
        <v>515</v>
      </c>
    </row>
    <row r="59" spans="1:5" ht="12.75" hidden="1">
      <c r="A59" s="150"/>
      <c r="B59" s="150"/>
      <c r="C59" s="150"/>
      <c r="D59" s="192"/>
      <c r="E59" s="179"/>
    </row>
    <row r="60" spans="1:5" ht="12.75" hidden="1">
      <c r="A60" s="153" t="s">
        <v>46</v>
      </c>
      <c r="B60" s="153"/>
      <c r="C60" s="153"/>
      <c r="D60" s="191"/>
      <c r="E60" s="176"/>
    </row>
    <row r="61" spans="1:5" ht="12.75" hidden="1">
      <c r="A61" s="153" t="s">
        <v>43</v>
      </c>
      <c r="B61" s="153"/>
      <c r="C61" s="153"/>
      <c r="D61" s="163">
        <v>117</v>
      </c>
      <c r="E61" s="154">
        <v>510</v>
      </c>
    </row>
    <row r="62" spans="1:5" ht="12.75" hidden="1">
      <c r="A62" s="153" t="s">
        <v>44</v>
      </c>
      <c r="B62" s="153"/>
      <c r="C62" s="153"/>
      <c r="D62" s="163">
        <v>1</v>
      </c>
      <c r="E62" s="154">
        <v>5</v>
      </c>
    </row>
    <row r="63" spans="1:5" ht="12.75" hidden="1">
      <c r="A63" s="150" t="s">
        <v>47</v>
      </c>
      <c r="B63" s="150"/>
      <c r="C63" s="150"/>
      <c r="D63" s="159">
        <f>D61+D62</f>
        <v>118</v>
      </c>
      <c r="E63" s="152">
        <f>E61+E62</f>
        <v>515</v>
      </c>
    </row>
    <row r="64" spans="1:5" ht="12.75">
      <c r="A64" s="184"/>
      <c r="B64" s="184"/>
      <c r="C64" s="184"/>
      <c r="D64" s="193"/>
      <c r="E64" s="194"/>
    </row>
    <row r="65" spans="1:8" ht="12.75">
      <c r="A65" s="195" t="str">
        <f>+Баланс!A58</f>
        <v>Приложенията на страница от 5 до 36  са неразделна част от междинният финансов отчет на дружеството.</v>
      </c>
      <c r="B65" s="196"/>
      <c r="C65" s="196"/>
      <c r="D65" s="196"/>
      <c r="E65" s="196"/>
      <c r="F65" s="196"/>
      <c r="G65" s="196"/>
      <c r="H65" s="196"/>
    </row>
    <row r="66" spans="1:8" ht="12.75">
      <c r="A66" s="196"/>
      <c r="B66" s="196"/>
      <c r="C66" s="196"/>
      <c r="D66" s="196"/>
      <c r="E66" s="196"/>
      <c r="F66" s="196"/>
      <c r="G66" s="196"/>
      <c r="H66" s="196"/>
    </row>
    <row r="67" spans="1:8" ht="12.75">
      <c r="A67" s="196" t="str">
        <f>+Баланс!A60</f>
        <v>Дата:24.08.2020г.</v>
      </c>
      <c r="B67" s="196"/>
      <c r="C67" s="196"/>
      <c r="D67" s="196"/>
      <c r="E67" s="196"/>
      <c r="F67" s="196"/>
      <c r="G67" s="196"/>
      <c r="H67" s="196"/>
    </row>
    <row r="68" spans="1:8" ht="12.75">
      <c r="A68" s="196"/>
      <c r="B68" s="196"/>
      <c r="C68" s="196"/>
      <c r="D68" s="196"/>
      <c r="E68" s="196"/>
      <c r="F68" s="196"/>
      <c r="G68" s="196"/>
      <c r="H68" s="196"/>
    </row>
    <row r="69" spans="1:12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</row>
    <row r="70" spans="1:12" ht="12.75">
      <c r="A70" s="196"/>
      <c r="B70" s="196"/>
      <c r="C70" s="196"/>
      <c r="D70" s="196"/>
      <c r="E70" s="196"/>
      <c r="F70" s="196"/>
      <c r="G70" s="196"/>
      <c r="H70" s="196"/>
      <c r="I70" s="197"/>
      <c r="J70" s="197"/>
      <c r="K70" s="197"/>
      <c r="L70" s="197"/>
    </row>
    <row r="71" spans="1:11" ht="12.75">
      <c r="A71" s="198" t="s">
        <v>113</v>
      </c>
      <c r="B71" s="198"/>
      <c r="C71" s="198"/>
      <c r="D71" s="199" t="s">
        <v>74</v>
      </c>
      <c r="E71" s="199"/>
      <c r="F71" s="199"/>
      <c r="G71" s="199"/>
      <c r="H71" s="197"/>
      <c r="I71" s="197"/>
      <c r="J71" s="197"/>
      <c r="K71" s="197"/>
    </row>
    <row r="72" spans="1:11" ht="12.75">
      <c r="A72" s="134" t="s">
        <v>191</v>
      </c>
      <c r="B72" s="199"/>
      <c r="C72" s="199"/>
      <c r="D72" s="200" t="s">
        <v>134</v>
      </c>
      <c r="E72" s="199"/>
      <c r="F72" s="199"/>
      <c r="G72" s="199"/>
      <c r="H72" s="197"/>
      <c r="I72" s="197"/>
      <c r="J72" s="197"/>
      <c r="K72" s="197"/>
    </row>
    <row r="73" spans="1:12" ht="12.75">
      <c r="A73" s="199"/>
      <c r="B73" s="199"/>
      <c r="C73" s="199"/>
      <c r="D73" s="199"/>
      <c r="E73" s="199"/>
      <c r="F73" s="199"/>
      <c r="G73" s="199"/>
      <c r="H73" s="199"/>
      <c r="I73" s="197"/>
      <c r="J73" s="197"/>
      <c r="K73" s="197"/>
      <c r="L73" s="197"/>
    </row>
    <row r="74" spans="1:12" ht="12.75">
      <c r="A74" s="199"/>
      <c r="B74" s="199"/>
      <c r="C74" s="199"/>
      <c r="D74" s="199"/>
      <c r="E74" s="199"/>
      <c r="F74" s="199"/>
      <c r="G74" s="199"/>
      <c r="H74" s="199"/>
      <c r="I74" s="197"/>
      <c r="J74" s="197"/>
      <c r="K74" s="197"/>
      <c r="L74" s="197"/>
    </row>
    <row r="75" spans="1:12" ht="12.75">
      <c r="A75" s="197"/>
      <c r="B75" s="201"/>
      <c r="C75" s="201"/>
      <c r="D75" s="197"/>
      <c r="E75" s="197"/>
      <c r="F75" s="197"/>
      <c r="G75" s="197"/>
      <c r="H75" s="197"/>
      <c r="I75" s="197"/>
      <c r="J75" s="197"/>
      <c r="K75" s="197"/>
      <c r="L75" s="197"/>
    </row>
    <row r="76" spans="1:12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spans="1:12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</row>
    <row r="78" spans="1:12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</row>
    <row r="79" spans="1:12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</row>
  </sheetData>
  <sheetProtection/>
  <mergeCells count="3">
    <mergeCell ref="A3:E3"/>
    <mergeCell ref="A1:E2"/>
    <mergeCell ref="A4:E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36" customWidth="1"/>
  </cols>
  <sheetData>
    <row r="1" spans="1:3" ht="12.75">
      <c r="A1" s="223" t="s">
        <v>83</v>
      </c>
      <c r="B1" s="223"/>
      <c r="C1" s="223"/>
    </row>
    <row r="2" spans="1:5" ht="12.75">
      <c r="A2" s="223" t="s">
        <v>68</v>
      </c>
      <c r="B2" s="223"/>
      <c r="C2" s="223"/>
      <c r="D2" s="15"/>
      <c r="E2" s="15"/>
    </row>
    <row r="3" spans="1:8" ht="12.75">
      <c r="A3" s="227" t="str">
        <f>+'ОПР СЕЕС '!A4:E4</f>
        <v>за годината,завършваща на 31  март  2020 год.</v>
      </c>
      <c r="B3" s="227"/>
      <c r="C3" s="227"/>
      <c r="D3" s="227"/>
      <c r="E3" s="37"/>
      <c r="F3" s="37"/>
      <c r="G3" s="37"/>
      <c r="H3" s="37"/>
    </row>
    <row r="6" spans="1:3" ht="12.75">
      <c r="A6" s="224" t="s">
        <v>0</v>
      </c>
      <c r="B6" s="8" t="s">
        <v>129</v>
      </c>
      <c r="C6" s="8" t="s">
        <v>129</v>
      </c>
    </row>
    <row r="7" spans="1:3" ht="12.75">
      <c r="A7" s="225"/>
      <c r="B7" s="9" t="s">
        <v>128</v>
      </c>
      <c r="C7" s="9" t="s">
        <v>128</v>
      </c>
    </row>
    <row r="8" spans="1:3" ht="12.75">
      <c r="A8" s="225"/>
      <c r="B8" s="9" t="s">
        <v>194</v>
      </c>
      <c r="C8" s="9" t="s">
        <v>193</v>
      </c>
    </row>
    <row r="9" spans="1:3" ht="31.5" customHeight="1">
      <c r="A9" s="226"/>
      <c r="B9" s="10" t="s">
        <v>1</v>
      </c>
      <c r="C9" s="10" t="s">
        <v>1</v>
      </c>
    </row>
    <row r="10" spans="1:3" ht="7.5" customHeight="1">
      <c r="A10" s="27"/>
      <c r="B10" s="10"/>
      <c r="C10" s="63"/>
    </row>
    <row r="11" spans="1:3" ht="18" customHeight="1">
      <c r="A11" s="6" t="s">
        <v>3</v>
      </c>
      <c r="B11" s="3"/>
      <c r="C11" s="64"/>
    </row>
    <row r="12" spans="1:3" ht="22.5" customHeight="1">
      <c r="A12" s="2" t="s">
        <v>4</v>
      </c>
      <c r="B12" s="11">
        <v>32</v>
      </c>
      <c r="C12" s="11">
        <v>1026</v>
      </c>
    </row>
    <row r="13" spans="1:3" ht="27" customHeight="1">
      <c r="A13" s="16" t="s">
        <v>99</v>
      </c>
      <c r="B13" s="11">
        <v>-1</v>
      </c>
      <c r="C13" s="11">
        <v>3</v>
      </c>
    </row>
    <row r="14" spans="1:3" ht="23.25" customHeight="1">
      <c r="A14" s="2" t="s">
        <v>5</v>
      </c>
      <c r="B14" s="11">
        <v>-84</v>
      </c>
      <c r="C14" s="11">
        <v>-715</v>
      </c>
    </row>
    <row r="15" spans="1:3" ht="18.75" customHeight="1">
      <c r="A15" s="16" t="s">
        <v>96</v>
      </c>
      <c r="B15" s="11">
        <v>-101</v>
      </c>
      <c r="C15" s="11">
        <v>-291</v>
      </c>
    </row>
    <row r="16" spans="1:3" ht="15" customHeight="1">
      <c r="A16" s="16" t="s">
        <v>97</v>
      </c>
      <c r="B16" s="11"/>
      <c r="C16" s="11"/>
    </row>
    <row r="17" spans="1:3" ht="19.5" customHeight="1">
      <c r="A17" s="16" t="s">
        <v>98</v>
      </c>
      <c r="B17" s="25">
        <v>-19</v>
      </c>
      <c r="C17" s="25">
        <v>-1</v>
      </c>
    </row>
    <row r="18" spans="1:3" ht="19.5" customHeight="1">
      <c r="A18" s="2" t="s">
        <v>24</v>
      </c>
      <c r="B18" s="11">
        <v>-3</v>
      </c>
      <c r="C18" s="11">
        <v>-9</v>
      </c>
    </row>
    <row r="19" spans="1:3" ht="18" customHeight="1">
      <c r="A19" s="2" t="s">
        <v>71</v>
      </c>
      <c r="B19" s="11"/>
      <c r="C19" s="11"/>
    </row>
    <row r="20" spans="1:3" ht="19.5" customHeight="1">
      <c r="A20" s="16" t="s">
        <v>100</v>
      </c>
      <c r="B20" s="11"/>
      <c r="C20" s="11">
        <v>-19</v>
      </c>
    </row>
    <row r="21" spans="1:3" ht="19.5" customHeight="1">
      <c r="A21" s="2" t="s">
        <v>133</v>
      </c>
      <c r="B21" s="11">
        <v>0</v>
      </c>
      <c r="C21" s="11"/>
    </row>
    <row r="22" spans="1:3" ht="19.5" customHeight="1">
      <c r="A22" s="16" t="s">
        <v>195</v>
      </c>
      <c r="B22" s="11"/>
      <c r="C22" s="11">
        <v>-20</v>
      </c>
    </row>
    <row r="23" spans="1:3" ht="15" customHeight="1">
      <c r="A23" s="1" t="s">
        <v>6</v>
      </c>
      <c r="B23" s="14">
        <f>SUM(B12:B22)</f>
        <v>-176</v>
      </c>
      <c r="C23" s="14">
        <f>SUM(C12:C22)</f>
        <v>-26</v>
      </c>
    </row>
    <row r="24" spans="1:3" ht="10.5" customHeight="1">
      <c r="A24" s="2"/>
      <c r="B24" s="11"/>
      <c r="C24" s="11"/>
    </row>
    <row r="25" spans="1:3" ht="15" customHeight="1">
      <c r="A25" s="6" t="s">
        <v>7</v>
      </c>
      <c r="B25" s="23"/>
      <c r="C25" s="23"/>
    </row>
    <row r="26" spans="1:3" ht="15" customHeight="1">
      <c r="A26" s="21" t="s">
        <v>79</v>
      </c>
      <c r="B26" s="23"/>
      <c r="C26" s="23"/>
    </row>
    <row r="27" spans="1:3" ht="15" customHeight="1">
      <c r="A27" s="21" t="s">
        <v>80</v>
      </c>
      <c r="B27" s="23"/>
      <c r="C27" s="23"/>
    </row>
    <row r="28" spans="1:3" ht="15" customHeight="1">
      <c r="A28" s="21" t="s">
        <v>78</v>
      </c>
      <c r="B28" s="23"/>
      <c r="C28" s="23"/>
    </row>
    <row r="29" spans="1:3" ht="21" customHeight="1">
      <c r="A29" s="1" t="s">
        <v>8</v>
      </c>
      <c r="B29" s="24">
        <f>SUM(B26:B28)</f>
        <v>0</v>
      </c>
      <c r="C29" s="24">
        <f>SUM(C26:C28)</f>
        <v>0</v>
      </c>
    </row>
    <row r="30" spans="1:3" ht="12.75">
      <c r="A30" s="7"/>
      <c r="B30" s="5"/>
      <c r="C30" s="5"/>
    </row>
    <row r="31" spans="1:3" ht="15" customHeight="1">
      <c r="A31" s="6" t="s">
        <v>9</v>
      </c>
      <c r="B31" s="3"/>
      <c r="C31" s="3"/>
    </row>
    <row r="32" spans="1:3" ht="15" customHeight="1">
      <c r="A32" s="16" t="s">
        <v>101</v>
      </c>
      <c r="B32" s="11"/>
      <c r="C32" s="11">
        <v>-1</v>
      </c>
    </row>
    <row r="33" spans="1:3" ht="12.75">
      <c r="A33" s="16" t="s">
        <v>81</v>
      </c>
      <c r="B33" s="11"/>
      <c r="C33" s="11"/>
    </row>
    <row r="34" spans="1:3" ht="14.25" customHeight="1">
      <c r="A34" s="16" t="s">
        <v>127</v>
      </c>
      <c r="B34" s="11"/>
      <c r="C34" s="11"/>
    </row>
    <row r="35" spans="1:3" ht="15" customHeight="1" hidden="1">
      <c r="A35" s="2" t="s">
        <v>24</v>
      </c>
      <c r="B35" s="11"/>
      <c r="C35" s="11"/>
    </row>
    <row r="36" spans="1:3" ht="15" customHeight="1">
      <c r="A36" s="16" t="s">
        <v>75</v>
      </c>
      <c r="B36" s="22"/>
      <c r="C36" s="22"/>
    </row>
    <row r="37" spans="1:3" ht="15" customHeight="1">
      <c r="A37" s="1" t="s">
        <v>10</v>
      </c>
      <c r="B37" s="14">
        <f>SUM(B32:B36)</f>
        <v>0</v>
      </c>
      <c r="C37" s="14">
        <f>SUM(C32:C36)</f>
        <v>-1</v>
      </c>
    </row>
    <row r="38" spans="1:3" ht="15" customHeight="1">
      <c r="A38" s="2"/>
      <c r="B38" s="11"/>
      <c r="C38" s="11"/>
    </row>
    <row r="39" spans="1:3" ht="15" customHeight="1">
      <c r="A39" s="6" t="s">
        <v>11</v>
      </c>
      <c r="B39" s="13">
        <f>B23+B29+B37</f>
        <v>-176</v>
      </c>
      <c r="C39" s="13">
        <f>C23+C29+C37</f>
        <v>-27</v>
      </c>
    </row>
    <row r="40" spans="1:3" ht="15" customHeight="1">
      <c r="A40" s="1"/>
      <c r="B40" s="11"/>
      <c r="C40" s="11"/>
    </row>
    <row r="41" spans="1:3" ht="12.75">
      <c r="A41" s="4" t="s">
        <v>2</v>
      </c>
      <c r="B41" s="68">
        <v>273</v>
      </c>
      <c r="C41" s="2">
        <v>37</v>
      </c>
    </row>
    <row r="42" spans="1:3" ht="12.75">
      <c r="A42" s="6"/>
      <c r="B42" s="13"/>
      <c r="C42" s="13"/>
    </row>
    <row r="43" spans="1:3" ht="12.75">
      <c r="A43" s="6" t="s">
        <v>12</v>
      </c>
      <c r="B43" s="13">
        <f>B39+B41</f>
        <v>97</v>
      </c>
      <c r="C43" s="13">
        <f>C39+C41</f>
        <v>10</v>
      </c>
    </row>
    <row r="44" spans="1:3" ht="12.75">
      <c r="A44" s="6"/>
      <c r="B44" s="13"/>
      <c r="C44" s="65"/>
    </row>
    <row r="45" ht="12" customHeight="1">
      <c r="B45" s="12"/>
    </row>
    <row r="46" spans="1:6" s="19" customFormat="1" ht="12.75">
      <c r="A46" s="66" t="str">
        <f>+Баланс!A58</f>
        <v>Приложенията на страница от 5 до 36  са неразделна част от междинният финансов отчет на дружеството.</v>
      </c>
      <c r="B46" s="18"/>
      <c r="C46" s="18"/>
      <c r="D46" s="18"/>
      <c r="E46" s="18"/>
      <c r="F46" s="18"/>
    </row>
    <row r="47" spans="1:7" s="19" customFormat="1" ht="12.75">
      <c r="A47" s="18"/>
      <c r="B47" s="18"/>
      <c r="C47" s="18"/>
      <c r="D47" s="18"/>
      <c r="E47" s="18"/>
      <c r="F47" s="18"/>
      <c r="G47" s="59"/>
    </row>
    <row r="48" spans="1:7" s="19" customFormat="1" ht="12.75">
      <c r="A48" s="207" t="str">
        <f>+'ОПР СЕЕС '!A67</f>
        <v>Дата:24.08.2020г.</v>
      </c>
      <c r="B48" s="18"/>
      <c r="C48" s="18"/>
      <c r="D48" s="18"/>
      <c r="E48" s="18"/>
      <c r="F48" s="18"/>
      <c r="G48" s="59"/>
    </row>
    <row r="49" spans="1:7" s="19" customFormat="1" ht="12.75">
      <c r="A49" s="41"/>
      <c r="B49" s="41"/>
      <c r="C49" s="41"/>
      <c r="D49" s="41"/>
      <c r="E49" s="41"/>
      <c r="F49" s="41"/>
      <c r="G49" s="41"/>
    </row>
    <row r="50" spans="1:8" s="19" customFormat="1" ht="12.75">
      <c r="A50" s="61" t="s">
        <v>113</v>
      </c>
      <c r="B50" s="30" t="s">
        <v>74</v>
      </c>
      <c r="C50" s="29"/>
      <c r="D50" s="29"/>
      <c r="E50" s="29"/>
      <c r="H50" s="62"/>
    </row>
    <row r="51" spans="1:8" ht="12.75">
      <c r="A51" s="134" t="s">
        <v>191</v>
      </c>
      <c r="B51" s="34" t="s">
        <v>134</v>
      </c>
      <c r="C51" s="29"/>
      <c r="D51" s="29"/>
      <c r="E51" s="29"/>
      <c r="H51" s="62"/>
    </row>
    <row r="52" spans="1:8" ht="12.75">
      <c r="A52" s="29"/>
      <c r="B52" s="29"/>
      <c r="C52" s="29"/>
      <c r="D52" s="29"/>
      <c r="E52" s="29"/>
      <c r="F52" s="29"/>
      <c r="G52" s="29"/>
      <c r="H52" s="28"/>
    </row>
    <row r="53" spans="1:7" ht="12.75">
      <c r="A53" s="36"/>
      <c r="B53" s="35"/>
      <c r="D53" s="29"/>
      <c r="E53" s="29"/>
      <c r="F53" s="29"/>
      <c r="G53" s="36"/>
    </row>
    <row r="54" spans="1:7" ht="12.75">
      <c r="A54" s="36"/>
      <c r="B54" s="35"/>
      <c r="D54" s="29"/>
      <c r="E54" s="29"/>
      <c r="F54" s="29"/>
      <c r="G54" s="36"/>
    </row>
    <row r="55" spans="1:6" ht="12.75">
      <c r="A55" s="36"/>
      <c r="B55" s="36"/>
      <c r="C55" s="29"/>
      <c r="D55" s="29"/>
      <c r="E55" s="29"/>
      <c r="F55" s="29"/>
    </row>
    <row r="56" spans="2:6" ht="12.75">
      <c r="B56" s="36"/>
      <c r="C56" s="29"/>
      <c r="D56" s="29"/>
      <c r="E56" s="36"/>
      <c r="F56" s="36"/>
    </row>
    <row r="57" spans="2:6" ht="12.75">
      <c r="B57" s="36"/>
      <c r="D57" s="36"/>
      <c r="E57" s="36"/>
      <c r="F57" s="36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9" sqref="B29"/>
    </sheetView>
  </sheetViews>
  <sheetFormatPr defaultColWidth="9.140625" defaultRowHeight="12.75"/>
  <cols>
    <col min="1" max="1" width="37.28125" style="36" customWidth="1"/>
    <col min="2" max="3" width="15.7109375" style="36" customWidth="1"/>
    <col min="4" max="5" width="15.7109375" style="36" hidden="1" customWidth="1"/>
    <col min="6" max="6" width="15.7109375" style="36" customWidth="1"/>
    <col min="7" max="7" width="17.7109375" style="36" customWidth="1"/>
    <col min="8" max="8" width="15.7109375" style="36" customWidth="1"/>
    <col min="9" max="16384" width="9.140625" style="36" customWidth="1"/>
  </cols>
  <sheetData>
    <row r="1" spans="1:8" ht="12.75">
      <c r="A1" s="227" t="s">
        <v>85</v>
      </c>
      <c r="B1" s="227"/>
      <c r="C1" s="227"/>
      <c r="D1" s="227"/>
      <c r="E1" s="227"/>
      <c r="F1" s="227"/>
      <c r="G1" s="227"/>
      <c r="H1" s="227"/>
    </row>
    <row r="2" spans="1:8" ht="12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ht="12.75">
      <c r="A3" s="227" t="str">
        <f>+ОПП!A3</f>
        <v>за годината,завършваща на 31  март  2020 год.</v>
      </c>
      <c r="B3" s="227"/>
      <c r="C3" s="227"/>
      <c r="D3" s="227"/>
      <c r="E3" s="227"/>
      <c r="F3" s="227"/>
      <c r="G3" s="227"/>
      <c r="H3" s="227"/>
    </row>
    <row r="4" spans="1:8" ht="12.75">
      <c r="A4" s="41"/>
      <c r="B4" s="38"/>
      <c r="C4" s="38"/>
      <c r="H4" s="38" t="s">
        <v>22</v>
      </c>
    </row>
    <row r="5" spans="2:8" ht="12.75">
      <c r="B5" s="38"/>
      <c r="C5" s="38"/>
      <c r="H5" s="38"/>
    </row>
    <row r="7" spans="1:10" ht="16.5" customHeight="1">
      <c r="A7" s="230" t="s">
        <v>23</v>
      </c>
      <c r="B7" s="230" t="s">
        <v>59</v>
      </c>
      <c r="C7" s="230" t="s">
        <v>92</v>
      </c>
      <c r="D7" s="39" t="s">
        <v>66</v>
      </c>
      <c r="E7" s="39" t="s">
        <v>67</v>
      </c>
      <c r="F7" s="230" t="s">
        <v>93</v>
      </c>
      <c r="G7" s="228" t="s">
        <v>94</v>
      </c>
      <c r="H7" s="232" t="s">
        <v>95</v>
      </c>
      <c r="J7" s="40"/>
    </row>
    <row r="8" spans="1:10" ht="27.75" customHeight="1">
      <c r="A8" s="231"/>
      <c r="B8" s="231"/>
      <c r="C8" s="231"/>
      <c r="D8" s="39"/>
      <c r="E8" s="39"/>
      <c r="F8" s="231"/>
      <c r="G8" s="228"/>
      <c r="H8" s="233"/>
      <c r="J8" s="41"/>
    </row>
    <row r="9" spans="1:8" ht="12.75">
      <c r="A9" s="32" t="s">
        <v>196</v>
      </c>
      <c r="B9" s="42">
        <v>3500</v>
      </c>
      <c r="C9" s="42">
        <v>329</v>
      </c>
      <c r="D9" s="42"/>
      <c r="E9" s="42"/>
      <c r="F9" s="42">
        <v>204</v>
      </c>
      <c r="G9" s="43">
        <v>-460</v>
      </c>
      <c r="H9" s="42">
        <f aca="true" t="shared" si="0" ref="H9:H16">SUM(B9:G9)</f>
        <v>3573</v>
      </c>
    </row>
    <row r="10" spans="1:8" ht="12.75">
      <c r="A10" s="44" t="s">
        <v>48</v>
      </c>
      <c r="B10" s="45"/>
      <c r="C10" s="45"/>
      <c r="D10" s="45"/>
      <c r="E10" s="45"/>
      <c r="F10" s="45"/>
      <c r="G10" s="46"/>
      <c r="H10" s="42">
        <f t="shared" si="0"/>
        <v>0</v>
      </c>
    </row>
    <row r="11" spans="1:8" ht="12.75">
      <c r="A11" s="44" t="s">
        <v>49</v>
      </c>
      <c r="B11" s="45"/>
      <c r="C11" s="45"/>
      <c r="D11" s="45"/>
      <c r="E11" s="45"/>
      <c r="F11" s="45"/>
      <c r="G11" s="47"/>
      <c r="H11" s="42">
        <f t="shared" si="0"/>
        <v>0</v>
      </c>
    </row>
    <row r="12" spans="1:8" ht="12.75">
      <c r="A12" s="32" t="s">
        <v>50</v>
      </c>
      <c r="B12" s="45"/>
      <c r="C12" s="45"/>
      <c r="D12" s="45"/>
      <c r="E12" s="45"/>
      <c r="F12" s="45"/>
      <c r="G12" s="46"/>
      <c r="H12" s="42">
        <f t="shared" si="0"/>
        <v>0</v>
      </c>
    </row>
    <row r="13" spans="1:8" ht="12.75">
      <c r="A13" s="32" t="s">
        <v>197</v>
      </c>
      <c r="B13" s="45"/>
      <c r="C13" s="42"/>
      <c r="D13" s="45"/>
      <c r="E13" s="45"/>
      <c r="F13" s="43"/>
      <c r="G13" s="43"/>
      <c r="H13" s="42">
        <f>SUM(B13:G13)</f>
        <v>0</v>
      </c>
    </row>
    <row r="14" spans="1:8" ht="12.75">
      <c r="A14" s="44" t="s">
        <v>82</v>
      </c>
      <c r="B14" s="45"/>
      <c r="C14" s="45"/>
      <c r="D14" s="45"/>
      <c r="E14" s="45"/>
      <c r="F14" s="45"/>
      <c r="G14" s="46"/>
      <c r="H14" s="42">
        <f t="shared" si="0"/>
        <v>0</v>
      </c>
    </row>
    <row r="15" spans="1:8" ht="12.75">
      <c r="A15" s="33" t="s">
        <v>77</v>
      </c>
      <c r="B15" s="42"/>
      <c r="C15" s="42"/>
      <c r="D15" s="42"/>
      <c r="E15" s="42"/>
      <c r="F15" s="42"/>
      <c r="G15" s="48"/>
      <c r="H15" s="42">
        <f t="shared" si="0"/>
        <v>0</v>
      </c>
    </row>
    <row r="16" spans="1:8" ht="12.75">
      <c r="A16" s="44" t="s">
        <v>84</v>
      </c>
      <c r="B16" s="42"/>
      <c r="C16" s="42"/>
      <c r="D16" s="42"/>
      <c r="E16" s="42"/>
      <c r="F16" s="42"/>
      <c r="G16" s="48">
        <v>-296</v>
      </c>
      <c r="H16" s="48">
        <f t="shared" si="0"/>
        <v>-296</v>
      </c>
    </row>
    <row r="17" spans="1:8" ht="12.75">
      <c r="A17" s="54" t="s">
        <v>19</v>
      </c>
      <c r="B17" s="42"/>
      <c r="C17" s="42">
        <v>50</v>
      </c>
      <c r="D17" s="42"/>
      <c r="E17" s="42"/>
      <c r="F17" s="49">
        <v>51</v>
      </c>
      <c r="G17" s="48">
        <v>-68</v>
      </c>
      <c r="H17" s="42">
        <f>SUM(B17:G17)</f>
        <v>33</v>
      </c>
    </row>
    <row r="18" spans="1:8" ht="12.75">
      <c r="A18" s="32" t="s">
        <v>183</v>
      </c>
      <c r="B18" s="50">
        <f>SUM(B9:B17)</f>
        <v>3500</v>
      </c>
      <c r="C18" s="50">
        <f>SUM(C9:C17)</f>
        <v>379</v>
      </c>
      <c r="D18" s="50">
        <f>SUM(D9:D15)</f>
        <v>0</v>
      </c>
      <c r="E18" s="50">
        <f>SUM(E9:E15)</f>
        <v>0</v>
      </c>
      <c r="F18" s="50">
        <f>SUM(F9:F17)</f>
        <v>255</v>
      </c>
      <c r="G18" s="51">
        <f>SUM(G9:G17)</f>
        <v>-824</v>
      </c>
      <c r="H18" s="50">
        <f>SUM(H9:H17)</f>
        <v>3310</v>
      </c>
    </row>
    <row r="19" spans="1:8" ht="18" customHeight="1">
      <c r="A19" s="32" t="s">
        <v>50</v>
      </c>
      <c r="B19" s="52"/>
      <c r="C19" s="52"/>
      <c r="D19" s="52"/>
      <c r="E19" s="52"/>
      <c r="F19" s="52"/>
      <c r="G19" s="52"/>
      <c r="H19" s="52"/>
    </row>
    <row r="20" spans="1:8" ht="14.25" customHeight="1">
      <c r="A20" s="32" t="s">
        <v>198</v>
      </c>
      <c r="B20" s="52"/>
      <c r="C20" s="52"/>
      <c r="D20" s="52"/>
      <c r="E20" s="52"/>
      <c r="F20" s="52"/>
      <c r="G20" s="52"/>
      <c r="H20" s="52"/>
    </row>
    <row r="21" spans="1:8" ht="12.75">
      <c r="A21" s="33" t="s">
        <v>77</v>
      </c>
      <c r="B21" s="45"/>
      <c r="C21" s="45"/>
      <c r="D21" s="45"/>
      <c r="E21" s="45"/>
      <c r="F21" s="45"/>
      <c r="G21" s="47"/>
      <c r="H21" s="49">
        <f>SUM(B21:G21)</f>
        <v>0</v>
      </c>
    </row>
    <row r="22" spans="1:8" ht="12.75">
      <c r="A22" s="44" t="s">
        <v>84</v>
      </c>
      <c r="B22" s="45"/>
      <c r="C22" s="45"/>
      <c r="D22" s="45"/>
      <c r="E22" s="45"/>
      <c r="F22" s="45"/>
      <c r="G22" s="53">
        <v>-142</v>
      </c>
      <c r="H22" s="49">
        <f>SUM(B22:G22)</f>
        <v>-142</v>
      </c>
    </row>
    <row r="23" spans="1:8" ht="12.75">
      <c r="A23" s="54" t="s">
        <v>19</v>
      </c>
      <c r="B23" s="55"/>
      <c r="C23" s="55"/>
      <c r="D23" s="55"/>
      <c r="E23" s="55"/>
      <c r="F23" s="55"/>
      <c r="G23" s="56"/>
      <c r="H23" s="42">
        <f>SUM(B23:G23)</f>
        <v>0</v>
      </c>
    </row>
    <row r="24" spans="1:8" ht="12.75">
      <c r="A24" s="57" t="s">
        <v>199</v>
      </c>
      <c r="B24" s="26">
        <f aca="true" t="shared" si="1" ref="B24:G24">SUM(B18:B23)</f>
        <v>3500</v>
      </c>
      <c r="C24" s="26">
        <f t="shared" si="1"/>
        <v>379</v>
      </c>
      <c r="D24" s="26">
        <f t="shared" si="1"/>
        <v>0</v>
      </c>
      <c r="E24" s="26">
        <f t="shared" si="1"/>
        <v>0</v>
      </c>
      <c r="F24" s="26">
        <f t="shared" si="1"/>
        <v>255</v>
      </c>
      <c r="G24" s="26">
        <f t="shared" si="1"/>
        <v>-966</v>
      </c>
      <c r="H24" s="58">
        <f>+H18+H22+H23</f>
        <v>3168</v>
      </c>
    </row>
    <row r="25" ht="13.5" customHeight="1"/>
    <row r="26" s="59" customFormat="1" ht="11.25" customHeight="1"/>
    <row r="27" spans="1:6" s="59" customFormat="1" ht="12.75">
      <c r="A27" s="66" t="str">
        <f>+Баланс!A58</f>
        <v>Приложенията на страница от 5 до 36  са неразделна част от междинният финансов отчет на дружеството.</v>
      </c>
      <c r="B27" s="18"/>
      <c r="C27" s="18"/>
      <c r="D27" s="18"/>
      <c r="E27" s="18"/>
      <c r="F27" s="18"/>
    </row>
    <row r="28" spans="1:7" s="59" customFormat="1" ht="12.75">
      <c r="A28" s="31"/>
      <c r="B28" s="31"/>
      <c r="C28" s="31"/>
      <c r="D28" s="31"/>
      <c r="E28" s="31"/>
      <c r="F28" s="31"/>
      <c r="G28" s="31"/>
    </row>
    <row r="29" spans="1:7" s="59" customFormat="1" ht="12.75">
      <c r="A29" s="101" t="str">
        <f>+ОПП!A48</f>
        <v>Дата:24.08.2020г.</v>
      </c>
      <c r="B29" s="31"/>
      <c r="C29" s="31"/>
      <c r="D29" s="31"/>
      <c r="E29" s="31"/>
      <c r="F29" s="31"/>
      <c r="G29" s="31"/>
    </row>
    <row r="30" spans="1:8" s="59" customFormat="1" ht="12.75">
      <c r="A30" s="30"/>
      <c r="B30" s="30"/>
      <c r="C30" s="30"/>
      <c r="D30" s="30"/>
      <c r="E30" s="30"/>
      <c r="F30" s="30"/>
      <c r="G30" s="30"/>
      <c r="H30" s="41"/>
    </row>
    <row r="31" spans="1:8" s="59" customFormat="1" ht="12.75">
      <c r="A31" s="30"/>
      <c r="B31" s="30"/>
      <c r="C31" s="30"/>
      <c r="D31" s="31"/>
      <c r="E31" s="31"/>
      <c r="F31" s="31"/>
      <c r="G31" s="67"/>
      <c r="H31" s="41"/>
    </row>
    <row r="32" spans="1:8" s="59" customFormat="1" ht="12.75">
      <c r="A32" s="29"/>
      <c r="B32" s="29"/>
      <c r="C32" s="29"/>
      <c r="D32" s="29"/>
      <c r="E32" s="29"/>
      <c r="F32" s="29"/>
      <c r="G32" s="29"/>
      <c r="H32" s="41"/>
    </row>
    <row r="33" spans="1:7" s="59" customFormat="1" ht="12.75">
      <c r="A33" s="29"/>
      <c r="B33" s="29"/>
      <c r="C33" s="29"/>
      <c r="D33" s="29"/>
      <c r="E33" s="29"/>
      <c r="F33" s="29"/>
      <c r="G33" s="29"/>
    </row>
    <row r="34" spans="1:7" s="59" customFormat="1" ht="12.75">
      <c r="A34" s="60" t="s">
        <v>114</v>
      </c>
      <c r="B34" s="61"/>
      <c r="D34" s="29"/>
      <c r="E34" s="29"/>
      <c r="F34" s="30" t="s">
        <v>74</v>
      </c>
      <c r="G34" s="29"/>
    </row>
    <row r="35" spans="1:11" s="59" customFormat="1" ht="12.75">
      <c r="A35" s="229" t="s">
        <v>191</v>
      </c>
      <c r="B35" s="229"/>
      <c r="D35" s="29"/>
      <c r="E35" s="29"/>
      <c r="F35" s="29"/>
      <c r="G35" s="34" t="s">
        <v>72</v>
      </c>
      <c r="I35"/>
      <c r="J35"/>
      <c r="K35"/>
    </row>
    <row r="36" spans="1:11" s="59" customFormat="1" ht="12.75">
      <c r="A36" s="29"/>
      <c r="B36" s="29"/>
      <c r="C36" s="29"/>
      <c r="D36" s="29"/>
      <c r="E36" s="29"/>
      <c r="F36" s="29"/>
      <c r="G36" s="29"/>
      <c r="I36"/>
      <c r="J36"/>
      <c r="K36"/>
    </row>
    <row r="37" spans="1:11" s="59" customFormat="1" ht="12.75">
      <c r="A37" s="29"/>
      <c r="B37" s="29"/>
      <c r="C37" s="29"/>
      <c r="D37" s="29"/>
      <c r="E37" s="29"/>
      <c r="F37" s="29"/>
      <c r="G37" s="29"/>
      <c r="I37"/>
      <c r="J37"/>
      <c r="K37"/>
    </row>
    <row r="38" spans="1:8" s="59" customFormat="1" ht="12.75">
      <c r="A38" s="29"/>
      <c r="B38" s="29"/>
      <c r="C38" s="35"/>
      <c r="D38" s="36"/>
      <c r="E38" s="29"/>
      <c r="F38" s="29"/>
      <c r="G38" s="29"/>
      <c r="H38" s="29"/>
    </row>
    <row r="39" spans="1:8" ht="12.75">
      <c r="A39" s="29"/>
      <c r="B39" s="29"/>
      <c r="C39" s="35"/>
      <c r="E39" s="29"/>
      <c r="F39" s="29"/>
      <c r="G39" s="29"/>
      <c r="H39" s="29"/>
    </row>
    <row r="40" spans="4:7" ht="12.75">
      <c r="D40" s="29"/>
      <c r="E40" s="29"/>
      <c r="F40" s="29"/>
      <c r="G40" s="29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L50"/>
  <sheetViews>
    <sheetView workbookViewId="0" topLeftCell="A28">
      <selection activeCell="A41" sqref="A41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36" customWidth="1"/>
    <col min="8" max="8" width="11.140625" style="0" customWidth="1"/>
    <col min="9" max="9" width="13.00390625" style="0" customWidth="1"/>
    <col min="10" max="10" width="13.00390625" style="0" hidden="1" customWidth="1"/>
    <col min="11" max="11" width="11.57421875" style="0" customWidth="1"/>
  </cols>
  <sheetData>
    <row r="1" spans="1:7" ht="12.75">
      <c r="A1" s="235" t="s">
        <v>135</v>
      </c>
      <c r="B1" s="235"/>
      <c r="C1" s="235"/>
      <c r="D1" s="235"/>
      <c r="E1" s="235"/>
      <c r="F1" s="235"/>
      <c r="G1" s="235"/>
    </row>
    <row r="2" spans="1:7" ht="12.75">
      <c r="A2" s="235" t="s">
        <v>136</v>
      </c>
      <c r="B2" s="235"/>
      <c r="C2" s="235"/>
      <c r="D2" s="235"/>
      <c r="E2" s="235"/>
      <c r="F2" s="235"/>
      <c r="G2" s="235"/>
    </row>
    <row r="3" spans="1:11" ht="12.75">
      <c r="A3" s="235" t="s">
        <v>137</v>
      </c>
      <c r="B3" s="235"/>
      <c r="C3" s="235"/>
      <c r="D3" s="235"/>
      <c r="E3" s="235"/>
      <c r="F3" s="235"/>
      <c r="G3" s="235"/>
      <c r="I3" s="236"/>
      <c r="J3" s="237"/>
      <c r="K3" s="237"/>
    </row>
    <row r="4" ht="12.75">
      <c r="A4" t="s">
        <v>138</v>
      </c>
    </row>
    <row r="5" spans="1:11" ht="46.5" customHeight="1">
      <c r="A5" s="69" t="s">
        <v>139</v>
      </c>
      <c r="B5" s="69" t="s">
        <v>140</v>
      </c>
      <c r="C5" s="69" t="s">
        <v>141</v>
      </c>
      <c r="D5" s="69" t="s">
        <v>142</v>
      </c>
      <c r="E5" s="69" t="s">
        <v>143</v>
      </c>
      <c r="F5" s="70" t="s">
        <v>144</v>
      </c>
      <c r="G5" s="70" t="s">
        <v>145</v>
      </c>
      <c r="H5" s="69" t="s">
        <v>146</v>
      </c>
      <c r="I5" s="70" t="s">
        <v>147</v>
      </c>
      <c r="J5" s="70" t="s">
        <v>124</v>
      </c>
      <c r="K5" s="69" t="s">
        <v>148</v>
      </c>
    </row>
    <row r="6" spans="1:11" ht="12.75">
      <c r="A6" s="206" t="s">
        <v>149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2.75">
      <c r="A7" s="202" t="s">
        <v>150</v>
      </c>
      <c r="B7" s="202">
        <v>1099</v>
      </c>
      <c r="C7" s="202">
        <v>2984</v>
      </c>
      <c r="D7" s="202">
        <v>1350</v>
      </c>
      <c r="E7" s="202">
        <v>795</v>
      </c>
      <c r="F7" s="202">
        <v>567</v>
      </c>
      <c r="G7" s="202">
        <v>523</v>
      </c>
      <c r="H7" s="202">
        <v>55</v>
      </c>
      <c r="I7" s="202">
        <v>189</v>
      </c>
      <c r="J7" s="203">
        <v>0</v>
      </c>
      <c r="K7" s="203">
        <f>SUM(B7:J7)</f>
        <v>7562</v>
      </c>
    </row>
    <row r="8" spans="1:11" ht="12.75">
      <c r="A8" s="202" t="s">
        <v>151</v>
      </c>
      <c r="B8" s="202">
        <f>'[1]12.2017'!B25</f>
        <v>0</v>
      </c>
      <c r="C8" s="202">
        <v>1226</v>
      </c>
      <c r="D8" s="202">
        <v>1311</v>
      </c>
      <c r="E8" s="202">
        <v>415</v>
      </c>
      <c r="F8" s="202">
        <v>384</v>
      </c>
      <c r="G8" s="202">
        <v>0</v>
      </c>
      <c r="H8" s="202">
        <v>49</v>
      </c>
      <c r="I8" s="202">
        <v>0</v>
      </c>
      <c r="J8" s="203">
        <v>0</v>
      </c>
      <c r="K8" s="203">
        <f aca="true" t="shared" si="0" ref="K8:K20">SUM(B8:J8)</f>
        <v>3385</v>
      </c>
    </row>
    <row r="9" spans="1:11" ht="12.75">
      <c r="A9" s="202" t="s">
        <v>152</v>
      </c>
      <c r="B9" s="202">
        <f aca="true" t="shared" si="1" ref="B9:J9">B7-B8</f>
        <v>1099</v>
      </c>
      <c r="C9" s="202">
        <f t="shared" si="1"/>
        <v>1758</v>
      </c>
      <c r="D9" s="202">
        <f t="shared" si="1"/>
        <v>39</v>
      </c>
      <c r="E9" s="202">
        <f t="shared" si="1"/>
        <v>380</v>
      </c>
      <c r="F9" s="202">
        <f t="shared" si="1"/>
        <v>183</v>
      </c>
      <c r="G9" s="202">
        <f t="shared" si="1"/>
        <v>523</v>
      </c>
      <c r="H9" s="202">
        <f t="shared" si="1"/>
        <v>6</v>
      </c>
      <c r="I9" s="202">
        <f t="shared" si="1"/>
        <v>189</v>
      </c>
      <c r="J9" s="202">
        <f t="shared" si="1"/>
        <v>0</v>
      </c>
      <c r="K9" s="203">
        <f t="shared" si="0"/>
        <v>4177</v>
      </c>
    </row>
    <row r="10" spans="1:11" ht="12.75">
      <c r="A10" s="75" t="s">
        <v>153</v>
      </c>
      <c r="B10" s="76"/>
      <c r="C10" s="76"/>
      <c r="D10" s="76"/>
      <c r="E10" s="76"/>
      <c r="F10" s="76"/>
      <c r="G10" s="76"/>
      <c r="H10" s="76"/>
      <c r="I10" s="76"/>
      <c r="J10" s="71"/>
      <c r="K10" s="71"/>
    </row>
    <row r="11" spans="1:11" ht="12.75">
      <c r="A11" s="72" t="s">
        <v>154</v>
      </c>
      <c r="B11" s="72">
        <f aca="true" t="shared" si="2" ref="B11:J11">B7-B8</f>
        <v>1099</v>
      </c>
      <c r="C11" s="72">
        <f t="shared" si="2"/>
        <v>1758</v>
      </c>
      <c r="D11" s="72">
        <f t="shared" si="2"/>
        <v>39</v>
      </c>
      <c r="E11" s="72">
        <f t="shared" si="2"/>
        <v>380</v>
      </c>
      <c r="F11" s="72">
        <f t="shared" si="2"/>
        <v>183</v>
      </c>
      <c r="G11" s="73">
        <f t="shared" si="2"/>
        <v>523</v>
      </c>
      <c r="H11" s="72">
        <f t="shared" si="2"/>
        <v>6</v>
      </c>
      <c r="I11" s="72">
        <f t="shared" si="2"/>
        <v>189</v>
      </c>
      <c r="J11" s="72">
        <f t="shared" si="2"/>
        <v>0</v>
      </c>
      <c r="K11" s="74">
        <f t="shared" si="0"/>
        <v>4177</v>
      </c>
    </row>
    <row r="12" spans="1:11" ht="12.75">
      <c r="A12" s="72" t="s">
        <v>155</v>
      </c>
      <c r="B12" s="72">
        <f>'[1]12.2017'!B27</f>
        <v>0</v>
      </c>
      <c r="C12" s="72">
        <f>'[1]12.2017'!C27</f>
        <v>0</v>
      </c>
      <c r="D12" s="72">
        <f>'[1]12.2017'!D27</f>
        <v>0</v>
      </c>
      <c r="E12" s="72">
        <f>'[1]12.2017'!E27</f>
        <v>0</v>
      </c>
      <c r="F12" s="72">
        <f>'[1]12.2017'!F27</f>
        <v>0</v>
      </c>
      <c r="G12" s="72">
        <f>'[1]12.2017'!G27</f>
        <v>0</v>
      </c>
      <c r="H12" s="72">
        <f>'[1]12.2017'!H27</f>
        <v>0</v>
      </c>
      <c r="I12" s="72">
        <f>'[1]12.2017'!I27</f>
        <v>0</v>
      </c>
      <c r="J12" s="74">
        <v>0</v>
      </c>
      <c r="K12" s="74">
        <f t="shared" si="0"/>
        <v>0</v>
      </c>
    </row>
    <row r="13" spans="1:11" ht="12.75">
      <c r="A13" s="208" t="s">
        <v>156</v>
      </c>
      <c r="B13" s="208">
        <v>0</v>
      </c>
      <c r="C13" s="208">
        <v>37</v>
      </c>
      <c r="D13" s="208">
        <v>0</v>
      </c>
      <c r="E13" s="208">
        <v>0</v>
      </c>
      <c r="F13" s="208">
        <v>0</v>
      </c>
      <c r="G13" s="209">
        <v>212</v>
      </c>
      <c r="H13" s="208">
        <v>0</v>
      </c>
      <c r="I13" s="208">
        <v>81</v>
      </c>
      <c r="J13" s="210">
        <v>0</v>
      </c>
      <c r="K13" s="210">
        <f t="shared" si="0"/>
        <v>330</v>
      </c>
    </row>
    <row r="14" spans="1:11" ht="12.75">
      <c r="A14" s="209" t="s">
        <v>157</v>
      </c>
      <c r="B14" s="208">
        <v>0</v>
      </c>
      <c r="C14" s="208">
        <v>0</v>
      </c>
      <c r="D14" s="208">
        <v>8</v>
      </c>
      <c r="E14" s="208">
        <v>3</v>
      </c>
      <c r="F14" s="208">
        <v>114</v>
      </c>
      <c r="G14" s="209">
        <v>735</v>
      </c>
      <c r="H14" s="208">
        <v>2</v>
      </c>
      <c r="I14" s="208">
        <v>53</v>
      </c>
      <c r="J14" s="210">
        <v>0</v>
      </c>
      <c r="K14" s="210">
        <f t="shared" si="0"/>
        <v>915</v>
      </c>
    </row>
    <row r="15" spans="1:11" ht="12.75">
      <c r="A15" s="73" t="s">
        <v>158</v>
      </c>
      <c r="B15" s="72">
        <v>0</v>
      </c>
      <c r="C15" s="72">
        <v>0</v>
      </c>
      <c r="D15" s="72">
        <v>8</v>
      </c>
      <c r="E15" s="72">
        <v>3</v>
      </c>
      <c r="F15" s="72">
        <v>114</v>
      </c>
      <c r="G15" s="72">
        <v>0</v>
      </c>
      <c r="H15" s="72">
        <v>1</v>
      </c>
      <c r="I15" s="72">
        <v>0</v>
      </c>
      <c r="J15" s="74">
        <v>0</v>
      </c>
      <c r="K15" s="74">
        <f t="shared" si="0"/>
        <v>126</v>
      </c>
    </row>
    <row r="16" spans="1:11" ht="12.75">
      <c r="A16" s="73" t="s">
        <v>159</v>
      </c>
      <c r="B16" s="72">
        <v>0</v>
      </c>
      <c r="C16" s="72">
        <v>0</v>
      </c>
      <c r="D16" s="72">
        <v>0</v>
      </c>
      <c r="E16" s="72">
        <v>0</v>
      </c>
      <c r="F16" s="72">
        <f>+F14-F15</f>
        <v>0</v>
      </c>
      <c r="G16" s="72">
        <v>0</v>
      </c>
      <c r="H16" s="72">
        <v>1</v>
      </c>
      <c r="I16" s="72">
        <v>53</v>
      </c>
      <c r="J16" s="74">
        <v>0</v>
      </c>
      <c r="K16" s="74">
        <f>SUM(B16:J16)</f>
        <v>54</v>
      </c>
    </row>
    <row r="17" spans="1:11" ht="12.75">
      <c r="A17" s="73" t="s">
        <v>160</v>
      </c>
      <c r="B17" s="72">
        <v>0</v>
      </c>
      <c r="C17" s="72">
        <v>86</v>
      </c>
      <c r="D17" s="72">
        <v>7</v>
      </c>
      <c r="E17" s="72">
        <v>29</v>
      </c>
      <c r="F17" s="72">
        <v>25</v>
      </c>
      <c r="G17" s="73">
        <v>0</v>
      </c>
      <c r="H17" s="72">
        <v>4</v>
      </c>
      <c r="I17" s="72">
        <v>0</v>
      </c>
      <c r="J17" s="74">
        <v>0</v>
      </c>
      <c r="K17" s="74">
        <f t="shared" si="0"/>
        <v>151</v>
      </c>
    </row>
    <row r="18" spans="1:11" ht="12.75">
      <c r="A18" s="73" t="s">
        <v>161</v>
      </c>
      <c r="B18" s="72">
        <f aca="true" t="shared" si="3" ref="B18:J18">B11+B12+B13-B16-B17</f>
        <v>1099</v>
      </c>
      <c r="C18" s="72">
        <f>C11+C12+C13-C16-C17</f>
        <v>1709</v>
      </c>
      <c r="D18" s="72">
        <f t="shared" si="3"/>
        <v>32</v>
      </c>
      <c r="E18" s="72">
        <f t="shared" si="3"/>
        <v>351</v>
      </c>
      <c r="F18" s="72">
        <f t="shared" si="3"/>
        <v>158</v>
      </c>
      <c r="G18" s="72">
        <f>G11+G12+G13-G16-G17-G14</f>
        <v>0</v>
      </c>
      <c r="H18" s="72">
        <f t="shared" si="3"/>
        <v>1</v>
      </c>
      <c r="I18" s="72">
        <f>I11+I12+I13-I16-I17</f>
        <v>217</v>
      </c>
      <c r="J18" s="72">
        <f t="shared" si="3"/>
        <v>0</v>
      </c>
      <c r="K18" s="74">
        <f>SUM(B18:J18)</f>
        <v>3567</v>
      </c>
    </row>
    <row r="19" spans="1:11" ht="12.75">
      <c r="A19" s="75" t="s">
        <v>162</v>
      </c>
      <c r="B19" s="76"/>
      <c r="C19" s="76"/>
      <c r="D19" s="76"/>
      <c r="E19" s="76"/>
      <c r="F19" s="76"/>
      <c r="G19" s="76"/>
      <c r="H19" s="76"/>
      <c r="I19" s="76"/>
      <c r="J19" s="71"/>
      <c r="K19" s="71">
        <f t="shared" si="0"/>
        <v>0</v>
      </c>
    </row>
    <row r="20" spans="1:11" ht="12.75">
      <c r="A20" s="202" t="s">
        <v>150</v>
      </c>
      <c r="B20" s="202">
        <f>B7+B13-B14</f>
        <v>1099</v>
      </c>
      <c r="C20" s="202">
        <f>C7+C13-C14</f>
        <v>3021</v>
      </c>
      <c r="D20" s="202">
        <f>D7+D13-D14</f>
        <v>1342</v>
      </c>
      <c r="E20" s="202">
        <v>794</v>
      </c>
      <c r="F20" s="202">
        <f>F7+F13-F14</f>
        <v>453</v>
      </c>
      <c r="G20" s="202">
        <f>G7+G13-G16-G14</f>
        <v>0</v>
      </c>
      <c r="H20" s="202">
        <v>54</v>
      </c>
      <c r="I20" s="202">
        <f>I7+I13-I14</f>
        <v>217</v>
      </c>
      <c r="J20" s="203">
        <f>+J18</f>
        <v>0</v>
      </c>
      <c r="K20" s="203">
        <f t="shared" si="0"/>
        <v>6980</v>
      </c>
    </row>
    <row r="21" spans="1:11" ht="12.75">
      <c r="A21" s="202" t="s">
        <v>151</v>
      </c>
      <c r="B21" s="202">
        <f>B8+B17</f>
        <v>0</v>
      </c>
      <c r="C21" s="202">
        <f>+C8+C17-C15</f>
        <v>1312</v>
      </c>
      <c r="D21" s="202">
        <f aca="true" t="shared" si="4" ref="D21:K21">+D8+D17-D15</f>
        <v>1310</v>
      </c>
      <c r="E21" s="202">
        <v>443</v>
      </c>
      <c r="F21" s="202">
        <v>296</v>
      </c>
      <c r="G21" s="202">
        <f t="shared" si="4"/>
        <v>0</v>
      </c>
      <c r="H21" s="202">
        <f t="shared" si="4"/>
        <v>52</v>
      </c>
      <c r="I21" s="202">
        <f t="shared" si="4"/>
        <v>0</v>
      </c>
      <c r="J21" s="202">
        <f t="shared" si="4"/>
        <v>0</v>
      </c>
      <c r="K21" s="202">
        <f t="shared" si="4"/>
        <v>3410</v>
      </c>
    </row>
    <row r="22" spans="1:90" ht="12.75">
      <c r="A22" s="202" t="s">
        <v>152</v>
      </c>
      <c r="B22" s="202">
        <f>B20-B21</f>
        <v>1099</v>
      </c>
      <c r="C22" s="202">
        <f>C20-C21</f>
        <v>1709</v>
      </c>
      <c r="D22" s="202">
        <f aca="true" t="shared" si="5" ref="D22:J22">D20-D21</f>
        <v>32</v>
      </c>
      <c r="E22" s="204">
        <f t="shared" si="5"/>
        <v>351</v>
      </c>
      <c r="F22" s="204">
        <f t="shared" si="5"/>
        <v>157</v>
      </c>
      <c r="G22" s="204">
        <f t="shared" si="5"/>
        <v>0</v>
      </c>
      <c r="H22" s="204">
        <f t="shared" si="5"/>
        <v>2</v>
      </c>
      <c r="I22" s="202">
        <f t="shared" si="5"/>
        <v>217</v>
      </c>
      <c r="J22" s="202">
        <f t="shared" si="5"/>
        <v>0</v>
      </c>
      <c r="K22" s="203">
        <f>SUM(B22:J22)</f>
        <v>3567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77" customFormat="1" ht="12.75">
      <c r="A23" s="204" t="s">
        <v>163</v>
      </c>
      <c r="B23" s="202"/>
      <c r="C23" s="202"/>
      <c r="D23" s="202"/>
      <c r="E23" s="202"/>
      <c r="F23" s="202"/>
      <c r="G23" s="202"/>
      <c r="H23" s="202"/>
      <c r="I23" s="202"/>
      <c r="J23" s="203"/>
      <c r="K23" s="20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11" ht="12.75">
      <c r="A24" s="202" t="s">
        <v>164</v>
      </c>
      <c r="B24" s="202">
        <f aca="true" t="shared" si="6" ref="B24:J24">B22-B23</f>
        <v>1099</v>
      </c>
      <c r="C24" s="202">
        <f t="shared" si="6"/>
        <v>1709</v>
      </c>
      <c r="D24" s="202">
        <f t="shared" si="6"/>
        <v>32</v>
      </c>
      <c r="E24" s="202">
        <f t="shared" si="6"/>
        <v>351</v>
      </c>
      <c r="F24" s="202">
        <f t="shared" si="6"/>
        <v>157</v>
      </c>
      <c r="G24" s="202">
        <f t="shared" si="6"/>
        <v>0</v>
      </c>
      <c r="H24" s="202">
        <f t="shared" si="6"/>
        <v>2</v>
      </c>
      <c r="I24" s="202">
        <f t="shared" si="6"/>
        <v>217</v>
      </c>
      <c r="J24" s="202">
        <f t="shared" si="6"/>
        <v>0</v>
      </c>
      <c r="K24" s="203">
        <f aca="true" t="shared" si="7" ref="K24:K32">SUM(B24:J24)</f>
        <v>3567</v>
      </c>
    </row>
    <row r="25" spans="1:11" ht="12.75">
      <c r="A25" s="202" t="s">
        <v>155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3">
        <v>0</v>
      </c>
      <c r="K25" s="203">
        <f t="shared" si="7"/>
        <v>0</v>
      </c>
    </row>
    <row r="26" spans="1:11" ht="12.75">
      <c r="A26" s="202" t="s">
        <v>156</v>
      </c>
      <c r="B26" s="202">
        <v>0</v>
      </c>
      <c r="C26" s="202">
        <v>0</v>
      </c>
      <c r="D26" s="202"/>
      <c r="E26" s="202"/>
      <c r="F26" s="202"/>
      <c r="G26" s="202">
        <v>0</v>
      </c>
      <c r="H26" s="205">
        <v>0</v>
      </c>
      <c r="I26" s="202">
        <v>0</v>
      </c>
      <c r="J26" s="203">
        <v>0</v>
      </c>
      <c r="K26" s="203">
        <f t="shared" si="7"/>
        <v>0</v>
      </c>
    </row>
    <row r="27" spans="1:11" ht="12.75">
      <c r="A27" s="202" t="s">
        <v>157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3">
        <v>0</v>
      </c>
      <c r="K27" s="203">
        <f t="shared" si="7"/>
        <v>0</v>
      </c>
    </row>
    <row r="28" spans="1:11" ht="12.75">
      <c r="A28" s="202" t="s">
        <v>158</v>
      </c>
      <c r="B28" s="20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3">
        <v>0</v>
      </c>
      <c r="K28" s="203">
        <f t="shared" si="7"/>
        <v>0</v>
      </c>
    </row>
    <row r="29" spans="1:11" ht="12.75">
      <c r="A29" s="202" t="s">
        <v>159</v>
      </c>
      <c r="B29" s="202">
        <f aca="true" t="shared" si="8" ref="B29:H29">B27-B28</f>
        <v>0</v>
      </c>
      <c r="C29" s="202">
        <v>0</v>
      </c>
      <c r="D29" s="202">
        <v>0</v>
      </c>
      <c r="E29" s="202">
        <f t="shared" si="8"/>
        <v>0</v>
      </c>
      <c r="F29" s="202">
        <v>0</v>
      </c>
      <c r="G29" s="202"/>
      <c r="H29" s="202">
        <f t="shared" si="8"/>
        <v>0</v>
      </c>
      <c r="I29" s="202">
        <v>0</v>
      </c>
      <c r="J29" s="203">
        <v>0</v>
      </c>
      <c r="K29" s="203">
        <f t="shared" si="7"/>
        <v>0</v>
      </c>
    </row>
    <row r="30" spans="1:11" ht="12.75">
      <c r="A30" s="202" t="s">
        <v>160</v>
      </c>
      <c r="B30" s="202">
        <v>0</v>
      </c>
      <c r="C30" s="202">
        <v>22</v>
      </c>
      <c r="D30" s="202">
        <v>2</v>
      </c>
      <c r="E30" s="202">
        <v>6</v>
      </c>
      <c r="F30" s="202">
        <v>6</v>
      </c>
      <c r="G30" s="202">
        <v>0</v>
      </c>
      <c r="H30" s="202">
        <v>0</v>
      </c>
      <c r="I30" s="202">
        <v>0</v>
      </c>
      <c r="J30" s="203">
        <v>0</v>
      </c>
      <c r="K30" s="203">
        <f t="shared" si="7"/>
        <v>36</v>
      </c>
    </row>
    <row r="31" spans="1:11" ht="12.75">
      <c r="A31" s="202" t="s">
        <v>161</v>
      </c>
      <c r="B31" s="202">
        <f aca="true" t="shared" si="9" ref="B31:H31">B24+B26-B29-B30</f>
        <v>1099</v>
      </c>
      <c r="C31" s="202">
        <f>C24+C26-C29-C30</f>
        <v>1687</v>
      </c>
      <c r="D31" s="202">
        <f>D24+D26-D29-D30</f>
        <v>30</v>
      </c>
      <c r="E31" s="202">
        <f t="shared" si="9"/>
        <v>345</v>
      </c>
      <c r="F31" s="202">
        <f>F24+F26-F29-F30</f>
        <v>151</v>
      </c>
      <c r="G31" s="202">
        <f>G24+G26-G29-G30-G27</f>
        <v>0</v>
      </c>
      <c r="H31" s="202">
        <f t="shared" si="9"/>
        <v>2</v>
      </c>
      <c r="I31" s="202">
        <f>I24+I26-I29-I30</f>
        <v>217</v>
      </c>
      <c r="J31" s="203">
        <v>0</v>
      </c>
      <c r="K31" s="203">
        <f>SUM(B31:J31)</f>
        <v>3531</v>
      </c>
    </row>
    <row r="32" spans="1:11" ht="12.75">
      <c r="A32" s="75" t="s">
        <v>189</v>
      </c>
      <c r="B32" s="76"/>
      <c r="C32" s="76"/>
      <c r="D32" s="76"/>
      <c r="E32" s="76"/>
      <c r="F32" s="76"/>
      <c r="G32" s="76"/>
      <c r="H32" s="76"/>
      <c r="I32" s="76"/>
      <c r="J32" s="71"/>
      <c r="K32" s="71">
        <f t="shared" si="7"/>
        <v>0</v>
      </c>
    </row>
    <row r="33" spans="1:11" ht="12.75">
      <c r="A33" s="202" t="s">
        <v>150</v>
      </c>
      <c r="B33" s="202">
        <f aca="true" t="shared" si="10" ref="B33:I33">B20+B25+B26-B27</f>
        <v>1099</v>
      </c>
      <c r="C33" s="202">
        <f>C20+C25+C26-C27</f>
        <v>3021</v>
      </c>
      <c r="D33" s="202">
        <f>D20+D25+D26-D27</f>
        <v>1342</v>
      </c>
      <c r="E33" s="202">
        <f>E20+E25+E26-E27</f>
        <v>794</v>
      </c>
      <c r="F33" s="202">
        <f>F20+F25+F26-F27</f>
        <v>453</v>
      </c>
      <c r="G33" s="202">
        <f t="shared" si="10"/>
        <v>0</v>
      </c>
      <c r="H33" s="202">
        <f t="shared" si="10"/>
        <v>54</v>
      </c>
      <c r="I33" s="202">
        <f t="shared" si="10"/>
        <v>217</v>
      </c>
      <c r="J33" s="202">
        <f>J20+J25+J26-J27</f>
        <v>0</v>
      </c>
      <c r="K33" s="203">
        <f>SUM(B33:J33)</f>
        <v>6980</v>
      </c>
    </row>
    <row r="34" spans="1:12" ht="12.75">
      <c r="A34" s="202" t="s">
        <v>151</v>
      </c>
      <c r="B34" s="202">
        <f aca="true" t="shared" si="11" ref="B34:J34">B21-B28+B30</f>
        <v>0</v>
      </c>
      <c r="C34" s="202">
        <f>C21-C28+C30</f>
        <v>1334</v>
      </c>
      <c r="D34" s="202">
        <f t="shared" si="11"/>
        <v>1312</v>
      </c>
      <c r="E34" s="202">
        <f>E21-E28+E30</f>
        <v>449</v>
      </c>
      <c r="F34" s="202">
        <f>F21-F28+F30</f>
        <v>302</v>
      </c>
      <c r="G34" s="202">
        <f>G21-G28+G30</f>
        <v>0</v>
      </c>
      <c r="H34" s="202">
        <f>H21-H28+H30</f>
        <v>52</v>
      </c>
      <c r="I34" s="202">
        <f t="shared" si="11"/>
        <v>0</v>
      </c>
      <c r="J34" s="202">
        <f t="shared" si="11"/>
        <v>0</v>
      </c>
      <c r="K34" s="203">
        <f>SUM(B34:J34)</f>
        <v>3449</v>
      </c>
      <c r="L34" s="36"/>
    </row>
    <row r="35" spans="1:12" ht="12.75">
      <c r="A35" s="202" t="s">
        <v>152</v>
      </c>
      <c r="B35" s="202">
        <f>+B33-B34</f>
        <v>1099</v>
      </c>
      <c r="C35" s="202">
        <f>C33-C34</f>
        <v>1687</v>
      </c>
      <c r="D35" s="202">
        <f aca="true" t="shared" si="12" ref="D35:J35">D33-D34</f>
        <v>30</v>
      </c>
      <c r="E35" s="202">
        <f t="shared" si="12"/>
        <v>345</v>
      </c>
      <c r="F35" s="202">
        <f>F33-F34</f>
        <v>151</v>
      </c>
      <c r="G35" s="202">
        <f t="shared" si="12"/>
        <v>0</v>
      </c>
      <c r="H35" s="202">
        <f t="shared" si="12"/>
        <v>2</v>
      </c>
      <c r="I35" s="202">
        <f>I33-I34</f>
        <v>217</v>
      </c>
      <c r="J35" s="202">
        <f t="shared" si="12"/>
        <v>0</v>
      </c>
      <c r="K35" s="203">
        <f>SUM(B35:J35)</f>
        <v>3531</v>
      </c>
      <c r="L35" s="36"/>
    </row>
    <row r="37" spans="1:7" ht="12.75">
      <c r="A37" s="20"/>
      <c r="G37"/>
    </row>
    <row r="39" spans="1:8" ht="12.75">
      <c r="A39" t="s">
        <v>165</v>
      </c>
      <c r="B39" s="40" t="s">
        <v>166</v>
      </c>
      <c r="H39" s="78" t="s">
        <v>167</v>
      </c>
    </row>
    <row r="40" spans="2:11" ht="12.75">
      <c r="B40" s="36"/>
      <c r="C40" s="211" t="s">
        <v>190</v>
      </c>
      <c r="I40" s="234" t="s">
        <v>168</v>
      </c>
      <c r="J40" s="234"/>
      <c r="K40" s="234"/>
    </row>
    <row r="41" ht="12.75">
      <c r="B41" s="78"/>
    </row>
    <row r="50" ht="12.75">
      <c r="B50" s="36"/>
    </row>
  </sheetData>
  <sheetProtection/>
  <mergeCells count="5">
    <mergeCell ref="I40:K40"/>
    <mergeCell ref="A1:G1"/>
    <mergeCell ref="A2:G2"/>
    <mergeCell ref="A3:G3"/>
    <mergeCell ref="I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7">
      <selection activeCell="A28" sqref="A28:G28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3" width="15.421875" style="0" customWidth="1"/>
    <col min="4" max="4" width="13.140625" style="0" customWidth="1"/>
    <col min="5" max="5" width="12.8515625" style="0" customWidth="1"/>
    <col min="6" max="6" width="12.421875" style="0" hidden="1" customWidth="1"/>
    <col min="7" max="7" width="12.140625" style="0" customWidth="1"/>
  </cols>
  <sheetData>
    <row r="1" spans="1:7" ht="15" customHeight="1">
      <c r="A1" s="240" t="s">
        <v>169</v>
      </c>
      <c r="B1" s="240"/>
      <c r="C1" s="240"/>
      <c r="D1" s="240"/>
      <c r="E1" s="240"/>
      <c r="F1" s="240"/>
      <c r="G1" s="240"/>
    </row>
    <row r="2" spans="1:7" ht="15" customHeight="1">
      <c r="A2" s="241"/>
      <c r="B2" s="242"/>
      <c r="C2" s="242"/>
      <c r="D2" s="242"/>
      <c r="E2" s="242"/>
      <c r="F2" s="242"/>
      <c r="G2" s="242"/>
    </row>
    <row r="3" spans="1:7" ht="15" customHeight="1">
      <c r="A3" s="240" t="s">
        <v>170</v>
      </c>
      <c r="B3" s="240"/>
      <c r="C3" s="240"/>
      <c r="D3" s="240"/>
      <c r="E3" s="240"/>
      <c r="F3" s="240"/>
      <c r="G3" s="240"/>
    </row>
    <row r="4" spans="1:7" ht="15" customHeight="1">
      <c r="A4" s="243" t="s">
        <v>138</v>
      </c>
      <c r="B4" s="243"/>
      <c r="C4" s="243"/>
      <c r="D4" s="243"/>
      <c r="E4" s="243"/>
      <c r="F4" s="243"/>
      <c r="G4" s="243"/>
    </row>
    <row r="5" spans="1:7" ht="84" customHeight="1">
      <c r="A5" s="79" t="s">
        <v>139</v>
      </c>
      <c r="B5" s="79" t="s">
        <v>171</v>
      </c>
      <c r="C5" s="79" t="s">
        <v>172</v>
      </c>
      <c r="D5" s="79" t="s">
        <v>173</v>
      </c>
      <c r="E5" s="79" t="s">
        <v>174</v>
      </c>
      <c r="F5" s="79" t="s">
        <v>175</v>
      </c>
      <c r="G5" s="79" t="s">
        <v>148</v>
      </c>
    </row>
    <row r="6" spans="1:7" ht="15" customHeight="1">
      <c r="A6" s="80" t="s">
        <v>176</v>
      </c>
      <c r="B6" s="81"/>
      <c r="C6" s="81"/>
      <c r="D6" s="82"/>
      <c r="E6" s="81"/>
      <c r="F6" s="82"/>
      <c r="G6" s="82"/>
    </row>
    <row r="7" spans="1:7" ht="15" customHeight="1">
      <c r="A7" s="83" t="s">
        <v>177</v>
      </c>
      <c r="B7" s="84"/>
      <c r="C7" s="84">
        <v>1</v>
      </c>
      <c r="D7" s="85">
        <v>5</v>
      </c>
      <c r="E7" s="84"/>
      <c r="F7" s="85"/>
      <c r="G7" s="86">
        <f>+D7+C7</f>
        <v>6</v>
      </c>
    </row>
    <row r="8" spans="1:7" ht="15" customHeight="1">
      <c r="A8" s="83" t="s">
        <v>178</v>
      </c>
      <c r="B8" s="84"/>
      <c r="C8" s="84">
        <v>0</v>
      </c>
      <c r="D8" s="85">
        <v>5</v>
      </c>
      <c r="E8" s="84"/>
      <c r="F8" s="85"/>
      <c r="G8" s="86">
        <f>+D8+C8</f>
        <v>5</v>
      </c>
    </row>
    <row r="9" spans="1:7" ht="15" customHeight="1">
      <c r="A9" s="83" t="s">
        <v>152</v>
      </c>
      <c r="B9" s="84"/>
      <c r="C9" s="84">
        <v>1</v>
      </c>
      <c r="D9" s="85">
        <v>0</v>
      </c>
      <c r="E9" s="84"/>
      <c r="F9" s="85"/>
      <c r="G9" s="86">
        <f>+D9+C9</f>
        <v>1</v>
      </c>
    </row>
    <row r="10" spans="1:7" ht="15" customHeight="1">
      <c r="A10" s="87" t="s">
        <v>153</v>
      </c>
      <c r="B10" s="88"/>
      <c r="C10" s="88"/>
      <c r="D10" s="89"/>
      <c r="E10" s="88"/>
      <c r="F10" s="89"/>
      <c r="G10" s="90"/>
    </row>
    <row r="11" spans="1:7" ht="15" customHeight="1">
      <c r="A11" s="83" t="s">
        <v>164</v>
      </c>
      <c r="B11" s="84"/>
      <c r="C11" s="84">
        <v>1</v>
      </c>
      <c r="D11" s="85">
        <v>0</v>
      </c>
      <c r="E11" s="84"/>
      <c r="F11" s="85"/>
      <c r="G11" s="86">
        <f>+D11+C11</f>
        <v>1</v>
      </c>
    </row>
    <row r="12" spans="1:7" ht="15" customHeight="1">
      <c r="A12" s="83" t="s">
        <v>156</v>
      </c>
      <c r="B12" s="84"/>
      <c r="C12" s="84">
        <v>0</v>
      </c>
      <c r="D12" s="85">
        <v>0</v>
      </c>
      <c r="E12" s="84"/>
      <c r="F12" s="85"/>
      <c r="G12" s="86">
        <f>+D12+C12</f>
        <v>0</v>
      </c>
    </row>
    <row r="13" spans="1:7" ht="15" customHeight="1">
      <c r="A13" s="83" t="s">
        <v>179</v>
      </c>
      <c r="B13" s="84"/>
      <c r="C13" s="84">
        <v>0</v>
      </c>
      <c r="D13" s="85">
        <v>0</v>
      </c>
      <c r="E13" s="84"/>
      <c r="F13" s="85"/>
      <c r="G13" s="86">
        <f>+D13+C13</f>
        <v>0</v>
      </c>
    </row>
    <row r="14" spans="1:7" ht="15" customHeight="1">
      <c r="A14" s="83" t="s">
        <v>161</v>
      </c>
      <c r="B14" s="84"/>
      <c r="C14" s="84">
        <v>1</v>
      </c>
      <c r="D14" s="85">
        <v>0</v>
      </c>
      <c r="E14" s="84"/>
      <c r="F14" s="85"/>
      <c r="G14" s="86">
        <f>+D14+C14</f>
        <v>1</v>
      </c>
    </row>
    <row r="15" spans="1:7" ht="15" customHeight="1">
      <c r="A15" s="87" t="s">
        <v>162</v>
      </c>
      <c r="B15" s="88"/>
      <c r="C15" s="88"/>
      <c r="D15" s="89"/>
      <c r="E15" s="88"/>
      <c r="F15" s="89"/>
      <c r="G15" s="90"/>
    </row>
    <row r="16" spans="1:7" ht="15" customHeight="1">
      <c r="A16" s="83" t="s">
        <v>177</v>
      </c>
      <c r="B16" s="84"/>
      <c r="C16" s="84">
        <v>1</v>
      </c>
      <c r="D16" s="85">
        <v>5</v>
      </c>
      <c r="E16" s="84"/>
      <c r="F16" s="85"/>
      <c r="G16" s="86">
        <f aca="true" t="shared" si="0" ref="G16:G27">+D16+C16</f>
        <v>6</v>
      </c>
    </row>
    <row r="17" spans="1:7" ht="15" customHeight="1">
      <c r="A17" s="83" t="s">
        <v>178</v>
      </c>
      <c r="B17" s="84"/>
      <c r="C17" s="84">
        <v>1</v>
      </c>
      <c r="D17" s="85">
        <f>+D8+D13</f>
        <v>5</v>
      </c>
      <c r="E17" s="84"/>
      <c r="F17" s="85"/>
      <c r="G17" s="86">
        <f t="shared" si="0"/>
        <v>6</v>
      </c>
    </row>
    <row r="18" spans="1:7" ht="15" customHeight="1">
      <c r="A18" s="83" t="s">
        <v>152</v>
      </c>
      <c r="B18" s="84"/>
      <c r="C18" s="84">
        <v>0</v>
      </c>
      <c r="D18" s="85">
        <v>0</v>
      </c>
      <c r="E18" s="84"/>
      <c r="F18" s="85"/>
      <c r="G18" s="86">
        <f t="shared" si="0"/>
        <v>0</v>
      </c>
    </row>
    <row r="19" spans="1:7" ht="15" customHeight="1">
      <c r="A19" s="87" t="s">
        <v>163</v>
      </c>
      <c r="B19" s="88"/>
      <c r="C19" s="88"/>
      <c r="D19" s="89"/>
      <c r="E19" s="88"/>
      <c r="F19" s="89"/>
      <c r="G19" s="90"/>
    </row>
    <row r="20" spans="1:7" ht="15" customHeight="1">
      <c r="A20" s="83" t="s">
        <v>164</v>
      </c>
      <c r="B20" s="84"/>
      <c r="C20" s="84">
        <v>0</v>
      </c>
      <c r="D20" s="85">
        <v>0</v>
      </c>
      <c r="E20" s="84"/>
      <c r="F20" s="85"/>
      <c r="G20" s="86">
        <f t="shared" si="0"/>
        <v>0</v>
      </c>
    </row>
    <row r="21" spans="1:7" ht="15" customHeight="1">
      <c r="A21" s="83" t="s">
        <v>156</v>
      </c>
      <c r="B21" s="84"/>
      <c r="C21" s="84">
        <v>0</v>
      </c>
      <c r="D21" s="85">
        <v>0</v>
      </c>
      <c r="E21" s="84"/>
      <c r="F21" s="85"/>
      <c r="G21" s="86">
        <f t="shared" si="0"/>
        <v>0</v>
      </c>
    </row>
    <row r="22" spans="1:7" ht="15" customHeight="1">
      <c r="A22" s="83" t="s">
        <v>179</v>
      </c>
      <c r="B22" s="84"/>
      <c r="C22" s="84">
        <v>0</v>
      </c>
      <c r="D22" s="85">
        <v>0</v>
      </c>
      <c r="E22" s="84"/>
      <c r="F22" s="85"/>
      <c r="G22" s="86">
        <f t="shared" si="0"/>
        <v>0</v>
      </c>
    </row>
    <row r="23" spans="1:7" ht="15" customHeight="1">
      <c r="A23" s="83" t="s">
        <v>161</v>
      </c>
      <c r="B23" s="84"/>
      <c r="C23" s="84">
        <v>0</v>
      </c>
      <c r="D23" s="85">
        <v>0</v>
      </c>
      <c r="E23" s="84"/>
      <c r="F23" s="85"/>
      <c r="G23" s="86">
        <f t="shared" si="0"/>
        <v>0</v>
      </c>
    </row>
    <row r="24" spans="1:7" ht="15" customHeight="1">
      <c r="A24" s="87" t="s">
        <v>189</v>
      </c>
      <c r="B24" s="88"/>
      <c r="C24" s="88"/>
      <c r="D24" s="89"/>
      <c r="E24" s="88"/>
      <c r="F24" s="89"/>
      <c r="G24" s="90"/>
    </row>
    <row r="25" spans="1:7" ht="15" customHeight="1">
      <c r="A25" s="83" t="s">
        <v>177</v>
      </c>
      <c r="B25" s="84"/>
      <c r="C25" s="84">
        <v>1</v>
      </c>
      <c r="D25" s="85">
        <v>5</v>
      </c>
      <c r="E25" s="84"/>
      <c r="F25" s="85"/>
      <c r="G25" s="86">
        <f t="shared" si="0"/>
        <v>6</v>
      </c>
    </row>
    <row r="26" spans="1:7" ht="15" customHeight="1">
      <c r="A26" s="91" t="s">
        <v>178</v>
      </c>
      <c r="B26" s="92"/>
      <c r="C26" s="92">
        <v>1</v>
      </c>
      <c r="D26" s="93">
        <f>+D17+D22</f>
        <v>5</v>
      </c>
      <c r="E26" s="92"/>
      <c r="F26" s="93"/>
      <c r="G26" s="86">
        <f t="shared" si="0"/>
        <v>6</v>
      </c>
    </row>
    <row r="27" spans="1:7" ht="15" customHeight="1">
      <c r="A27" s="94" t="s">
        <v>152</v>
      </c>
      <c r="B27" s="95"/>
      <c r="C27" s="95">
        <v>0</v>
      </c>
      <c r="D27" s="96">
        <f>+D25-D26</f>
        <v>0</v>
      </c>
      <c r="E27" s="95"/>
      <c r="F27" s="96"/>
      <c r="G27" s="86">
        <f t="shared" si="0"/>
        <v>0</v>
      </c>
    </row>
    <row r="28" spans="1:8" ht="15" customHeight="1">
      <c r="A28" s="244"/>
      <c r="B28" s="244"/>
      <c r="C28" s="244"/>
      <c r="D28" s="244"/>
      <c r="E28" s="244"/>
      <c r="F28" s="244"/>
      <c r="G28" s="244"/>
      <c r="H28" s="17"/>
    </row>
    <row r="29" spans="1:8" ht="15" customHeight="1">
      <c r="A29" s="244"/>
      <c r="B29" s="244"/>
      <c r="C29" s="244"/>
      <c r="D29" s="244"/>
      <c r="E29" s="244"/>
      <c r="F29" s="244"/>
      <c r="G29" s="244"/>
      <c r="H29" s="17"/>
    </row>
    <row r="30" spans="1:8" ht="15" customHeight="1">
      <c r="A30" s="97"/>
      <c r="B30" s="97"/>
      <c r="C30" s="97"/>
      <c r="D30" s="97"/>
      <c r="E30" s="97"/>
      <c r="F30" s="97"/>
      <c r="G30" s="97"/>
      <c r="H30" s="17"/>
    </row>
    <row r="31" spans="1:8" ht="15" customHeight="1">
      <c r="A31" s="17" t="s">
        <v>180</v>
      </c>
      <c r="B31" s="97"/>
      <c r="C31" s="97"/>
      <c r="D31" s="98" t="s">
        <v>181</v>
      </c>
      <c r="E31" s="98"/>
      <c r="F31" s="98"/>
      <c r="G31" s="97"/>
      <c r="H31" s="17"/>
    </row>
    <row r="32" spans="1:8" ht="15" customHeight="1">
      <c r="A32" s="211" t="s">
        <v>190</v>
      </c>
      <c r="B32" s="97"/>
      <c r="C32" s="97"/>
      <c r="D32" s="97"/>
      <c r="E32" s="238" t="s">
        <v>168</v>
      </c>
      <c r="F32" s="238"/>
      <c r="G32" s="238"/>
      <c r="H32" s="17"/>
    </row>
    <row r="33" spans="1:6" ht="15" customHeight="1">
      <c r="A33" s="99" t="s">
        <v>182</v>
      </c>
      <c r="B33" s="239"/>
      <c r="C33" s="239"/>
      <c r="D33" s="99"/>
      <c r="E33" s="99"/>
      <c r="F33" s="99" t="s">
        <v>166</v>
      </c>
    </row>
    <row r="34" spans="1:6" ht="15" customHeight="1">
      <c r="A34" s="97"/>
      <c r="B34" s="100"/>
      <c r="C34" s="97"/>
      <c r="D34" s="97"/>
      <c r="E34" s="97"/>
      <c r="F34" s="97"/>
    </row>
    <row r="35" spans="1:8" ht="12.75">
      <c r="A35" s="17"/>
      <c r="B35" s="17"/>
      <c r="C35" s="17"/>
      <c r="D35" s="17"/>
      <c r="E35" s="17"/>
      <c r="F35" s="17"/>
      <c r="G35" s="17"/>
      <c r="H35" s="17"/>
    </row>
  </sheetData>
  <sheetProtection/>
  <mergeCells count="8">
    <mergeCell ref="E32:G32"/>
    <mergeCell ref="B33:C33"/>
    <mergeCell ref="A1:G1"/>
    <mergeCell ref="A2:G2"/>
    <mergeCell ref="A3:G3"/>
    <mergeCell ref="A4:G4"/>
    <mergeCell ref="A28:G28"/>
    <mergeCell ref="A29:G2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2020-09-29T09:11:42Z</cp:lastPrinted>
  <dcterms:created xsi:type="dcterms:W3CDTF">2004-03-28T13:01:01Z</dcterms:created>
  <dcterms:modified xsi:type="dcterms:W3CDTF">2020-09-29T09:11:43Z</dcterms:modified>
  <cp:category/>
  <cp:version/>
  <cp:contentType/>
  <cp:contentStatus/>
</cp:coreProperties>
</file>