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<sst xmlns="http://schemas.openxmlformats.org/spreadsheetml/2006/main" count="1057" uniqueCount="877">
  <si>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</si>
  <si>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</si>
  <si>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</si>
  <si>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</si>
  <si>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</si>
  <si>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</si>
  <si>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</si>
  <si>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</si>
  <si>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</si>
  <si>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01-01-2015 до 31-12-2015г.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</si>
  <si>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</si>
  <si>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</si>
  <si>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</si>
  <si>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</si>
  <si>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</si>
  <si>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</si>
  <si>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</si>
  <si>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</si>
  <si>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</si>
  <si>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</si>
  <si>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</si>
  <si>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</si>
  <si>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</si>
  <si>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</si>
  <si>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</si>
  <si>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</si>
  <si>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</si>
  <si>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</si>
  <si>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</si>
  <si>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</si>
  <si>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</si>
  <si>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</si>
  <si>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</si>
  <si>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</si>
  <si>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</si>
  <si>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</si>
  <si>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</si>
  <si>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</si>
  <si>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</si>
  <si>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</si>
  <si>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</si>
  <si>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</si>
  <si>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</si>
  <si>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</si>
  <si>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</si>
  <si>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</si>
  <si>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</si>
  <si>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</si>
  <si>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</si>
  <si>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</si>
  <si>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</si>
  <si>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</si>
  <si>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</si>
  <si>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</si>
  <si>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</si>
  <si>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</si>
  <si>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</si>
  <si>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</si>
  <si>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</si>
  <si>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</si>
  <si>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</si>
  <si>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</si>
  <si>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</si>
  <si>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</si>
  <si>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</si>
  <si>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</si>
  <si>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</si>
  <si>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</si>
  <si>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</si>
  <si>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</si>
  <si>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</si>
  <si>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</si>
  <si>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</si>
  <si>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</si>
  <si>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</si>
  <si>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</si>
  <si>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</si>
  <si>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</si>
  <si>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</si>
  <si>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</si>
  <si>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</si>
  <si>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</si>
  <si>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</si>
  <si>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</si>
  <si>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</si>
  <si>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</si>
  <si>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</si>
  <si>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</si>
  <si>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</si>
  <si>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</si>
  <si>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</si>
  <si>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</si>
  <si>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</si>
  <si>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</si>
  <si>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</si>
  <si>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</si>
  <si>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</si>
  <si>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</si>
  <si>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</si>
  <si>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</si>
  <si>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</si>
  <si>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</si>
  <si>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</si>
  <si>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</si>
  <si>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</si>
  <si>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</si>
  <si>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</si>
  <si>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</si>
  <si>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</si>
  <si>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</si>
  <si>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</si>
  <si>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</si>
  <si>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</si>
  <si>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</si>
  <si>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</si>
  <si>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</si>
  <si>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</si>
  <si>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</si>
  <si>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</si>
  <si>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</si>
  <si>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</si>
  <si>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</si>
  <si>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</si>
  <si>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</si>
  <si>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</si>
  <si>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</si>
  <si>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</si>
  <si>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</si>
  <si>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</si>
  <si>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</si>
  <si>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</si>
  <si>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</si>
  <si>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</si>
  <si>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</si>
  <si>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</si>
  <si>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</si>
  <si>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</si>
  <si>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</si>
  <si>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</si>
  <si>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</si>
  <si>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</si>
  <si>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</si>
  <si>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</si>
  <si>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</si>
  <si>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</si>
  <si>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</si>
  <si>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</si>
  <si>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</si>
  <si>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</si>
  <si>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</si>
  <si>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</si>
  <si>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</si>
  <si>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</si>
  <si>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</si>
  <si>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</si>
  <si>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</si>
  <si>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</si>
  <si>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</si>
  <si>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</si>
  <si>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</si>
  <si>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</si>
  <si>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</si>
  <si>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</si>
  <si>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</si>
  <si>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</si>
  <si>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</si>
  <si>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</si>
  <si>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</si>
  <si>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</si>
  <si>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</si>
  <si>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</si>
  <si>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</si>
  <si>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</si>
  <si>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</si>
  <si>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</si>
  <si>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</si>
  <si>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</si>
  <si>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</si>
  <si>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</si>
  <si>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</si>
  <si>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</si>
  <si>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</si>
  <si>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</si>
  <si>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</si>
  <si>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</si>
  <si>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</si>
  <si>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</si>
  <si>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</si>
  <si>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</si>
  <si>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</si>
  <si>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</si>
  <si>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</si>
  <si>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</si>
  <si>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</si>
  <si>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</si>
  <si>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</si>
  <si>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</si>
  <si>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</si>
  <si>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</si>
  <si>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</si>
  <si>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</si>
  <si>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</si>
  <si>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</si>
  <si>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</si>
  <si>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</si>
  <si>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</si>
  <si>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</si>
  <si>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</si>
  <si>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</si>
  <si>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</si>
  <si>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</si>
  <si>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</si>
  <si>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</si>
  <si>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</si>
  <si>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</si>
  <si>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</si>
  <si>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</si>
  <si>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</si>
  <si>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</si>
  <si>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</si>
  <si>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</si>
  <si>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</si>
  <si>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</si>
  <si>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</si>
  <si>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</si>
  <si>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</si>
  <si>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</si>
  <si>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</si>
  <si>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</si>
  <si>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</si>
  <si>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</si>
  <si>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</si>
  <si>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</si>
  <si>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</si>
  <si>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</si>
  <si>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</si>
  <si>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</si>
  <si>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</si>
  <si>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</si>
  <si>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</si>
  <si>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</si>
  <si>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</si>
  <si>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</si>
  <si>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</si>
  <si>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</si>
  <si>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</si>
  <si>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</si>
  <si>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</si>
  <si>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</si>
  <si>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</si>
  <si>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</si>
  <si>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</si>
  <si>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</si>
  <si>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</si>
  <si>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</si>
  <si>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</si>
  <si>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</si>
  <si>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</si>
  <si>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</si>
  <si>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</si>
  <si>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</si>
  <si>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</si>
  <si>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</si>
  <si>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</si>
  <si>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</si>
  <si>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</si>
  <si>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</si>
  <si>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</si>
  <si>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</si>
  <si>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</si>
  <si>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</si>
  <si>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</si>
  <si>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</si>
  <si>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</si>
  <si>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</si>
  <si>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</si>
  <si>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</si>
  <si>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24.02.2016г.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</si>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</sst>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86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8" xfId="26" applyNumberFormat="1" applyFont="1" applyFill="1" applyBorder="1" applyAlignment="1" applyProtection="1">
      <alignment horizontal="right" vertical="top" wrapText="1"/>
      <protection/>
    </xf>
    <xf numFmtId="164" fontId="4" fillId="2" borderId="9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11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horizontal="right" vertical="top" wrapText="1"/>
      <protection/>
    </xf>
    <xf numFmtId="166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5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6" fillId="4" borderId="16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4" xfId="26" applyNumberFormat="1" applyFont="1" applyBorder="1" applyAlignment="1" applyProtection="1">
      <alignment horizontal="right" vertical="top" wrapText="1"/>
      <protection/>
    </xf>
    <xf numFmtId="167" fontId="6" fillId="0" borderId="17" xfId="26" applyNumberFormat="1" applyFont="1" applyBorder="1" applyAlignment="1" applyProtection="1">
      <alignment vertical="top" wrapText="1"/>
      <protection/>
    </xf>
    <xf numFmtId="167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9" xfId="26" applyFont="1" applyFill="1" applyBorder="1" applyAlignment="1" applyProtection="1">
      <alignment vertical="top" wrapText="1"/>
      <protection/>
    </xf>
    <xf numFmtId="166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6" fontId="7" fillId="2" borderId="20" xfId="26" applyNumberFormat="1" applyFont="1" applyFill="1" applyBorder="1" applyAlignment="1" applyProtection="1">
      <alignment vertical="center" wrapText="1"/>
      <protection/>
    </xf>
    <xf numFmtId="167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1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18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22" xfId="28" applyFont="1" applyBorder="1" applyAlignment="1" applyProtection="1">
      <alignment horizontal="center" vertical="center" wrapText="1"/>
      <protection/>
    </xf>
    <xf numFmtId="164" fontId="18" fillId="0" borderId="22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22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2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3" xfId="28" applyFont="1" applyBorder="1" applyAlignment="1" applyProtection="1">
      <alignment vertical="center" wrapText="1"/>
      <protection/>
    </xf>
    <xf numFmtId="167" fontId="13" fillId="3" borderId="22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12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22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5" xfId="29" applyFont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6" xfId="29" applyFont="1" applyBorder="1" applyAlignment="1">
      <alignment horizontal="center" vertical="center" wrapText="1"/>
      <protection/>
    </xf>
    <xf numFmtId="164" fontId="13" fillId="0" borderId="23" xfId="29" applyFont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left" vertical="center" wrapText="1"/>
      <protection/>
    </xf>
    <xf numFmtId="164" fontId="13" fillId="2" borderId="16" xfId="29" applyFont="1" applyFill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18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4" xfId="29" applyNumberFormat="1" applyFont="1" applyBorder="1" applyAlignment="1" applyProtection="1">
      <alignment vertical="center"/>
      <protection/>
    </xf>
    <xf numFmtId="166" fontId="13" fillId="0" borderId="12" xfId="29" applyNumberFormat="1" applyFont="1" applyBorder="1" applyAlignment="1">
      <alignment horizontal="center" vertical="center" wrapText="1"/>
      <protection/>
    </xf>
    <xf numFmtId="167" fontId="16" fillId="2" borderId="12" xfId="29" applyNumberFormat="1" applyFont="1" applyFill="1" applyBorder="1" applyAlignment="1" applyProtection="1">
      <alignment vertical="center"/>
      <protection locked="0"/>
    </xf>
    <xf numFmtId="167" fontId="16" fillId="2" borderId="13" xfId="29" applyNumberFormat="1" applyFont="1" applyFill="1" applyBorder="1" applyAlignment="1" applyProtection="1">
      <alignment vertical="center"/>
      <protection locked="0"/>
    </xf>
    <xf numFmtId="167" fontId="16" fillId="2" borderId="2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1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4" xfId="24" applyNumberFormat="1" applyFont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vertical="center" wrapText="1"/>
      <protection/>
    </xf>
    <xf numFmtId="164" fontId="16" fillId="0" borderId="14" xfId="24" applyFont="1" applyFill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horizontal="center" vertical="center" wrapText="1"/>
      <protection/>
    </xf>
    <xf numFmtId="164" fontId="13" fillId="0" borderId="12" xfId="24" applyFont="1" applyBorder="1" applyAlignment="1" applyProtection="1">
      <alignment vertical="top" wrapText="1"/>
      <protection/>
    </xf>
    <xf numFmtId="166" fontId="16" fillId="2" borderId="12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vertical="center" wrapText="1"/>
      <protection/>
    </xf>
    <xf numFmtId="167" fontId="16" fillId="2" borderId="13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horizontal="left" vertical="center" wrapText="1"/>
      <protection/>
    </xf>
    <xf numFmtId="167" fontId="16" fillId="2" borderId="22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18" xfId="24" applyNumberFormat="1" applyFont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2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2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6" fillId="3" borderId="25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12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16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18" xfId="22" applyNumberFormat="1" applyFont="1" applyBorder="1" applyAlignment="1" applyProtection="1">
      <alignment horizontal="center" vertical="center" wrapText="1"/>
      <protection/>
    </xf>
    <xf numFmtId="164" fontId="16" fillId="0" borderId="18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12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32">
      <selection activeCell="C60" sqref="C60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2"/>
      <c r="E9" s="33" t="s">
        <v>21</v>
      </c>
      <c r="F9" s="34"/>
      <c r="G9" s="35"/>
      <c r="H9" s="35"/>
    </row>
    <row r="10" spans="1:8" ht="12.75">
      <c r="A10" s="36" t="s">
        <v>22</v>
      </c>
      <c r="B10" s="37"/>
      <c r="C10" s="32"/>
      <c r="D10" s="32"/>
      <c r="E10" s="38" t="s">
        <v>23</v>
      </c>
      <c r="F10" s="39"/>
      <c r="G10" s="40"/>
      <c r="H10" s="40"/>
    </row>
    <row r="11" spans="1:8" ht="12.75">
      <c r="A11" s="36" t="s">
        <v>24</v>
      </c>
      <c r="B11" s="41" t="s">
        <v>25</v>
      </c>
      <c r="C11" s="42">
        <v>409</v>
      </c>
      <c r="D11" s="42">
        <v>379</v>
      </c>
      <c r="E11" s="38" t="s">
        <v>26</v>
      </c>
      <c r="F11" s="43" t="s">
        <v>27</v>
      </c>
      <c r="G11" s="44">
        <v>5000</v>
      </c>
      <c r="H11" s="44">
        <v>5000</v>
      </c>
    </row>
    <row r="12" spans="1:8" ht="12.75">
      <c r="A12" s="36" t="s">
        <v>28</v>
      </c>
      <c r="B12" s="41" t="s">
        <v>29</v>
      </c>
      <c r="C12" s="42">
        <v>890</v>
      </c>
      <c r="D12" s="42">
        <v>914</v>
      </c>
      <c r="E12" s="38" t="s">
        <v>30</v>
      </c>
      <c r="F12" s="43" t="s">
        <v>31</v>
      </c>
      <c r="G12" s="45">
        <v>5000</v>
      </c>
      <c r="H12" s="45">
        <v>5000</v>
      </c>
    </row>
    <row r="13" spans="1:8" ht="12.75">
      <c r="A13" s="36" t="s">
        <v>32</v>
      </c>
      <c r="B13" s="41" t="s">
        <v>33</v>
      </c>
      <c r="C13" s="42">
        <v>11</v>
      </c>
      <c r="D13" s="42">
        <v>12</v>
      </c>
      <c r="E13" s="38" t="s">
        <v>34</v>
      </c>
      <c r="F13" s="43" t="s">
        <v>35</v>
      </c>
      <c r="G13" s="45"/>
      <c r="H13" s="45"/>
    </row>
    <row r="14" spans="1:8" ht="12.75">
      <c r="A14" s="36" t="s">
        <v>36</v>
      </c>
      <c r="B14" s="41" t="s">
        <v>37</v>
      </c>
      <c r="C14" s="42">
        <v>1</v>
      </c>
      <c r="D14" s="42">
        <v>3</v>
      </c>
      <c r="E14" s="46" t="s">
        <v>38</v>
      </c>
      <c r="F14" s="43" t="s">
        <v>39</v>
      </c>
      <c r="G14" s="47"/>
      <c r="H14" s="47"/>
    </row>
    <row r="15" spans="1:8" ht="12.75">
      <c r="A15" s="36" t="s">
        <v>40</v>
      </c>
      <c r="B15" s="41" t="s">
        <v>41</v>
      </c>
      <c r="C15" s="42">
        <v>6</v>
      </c>
      <c r="D15" s="42">
        <v>9</v>
      </c>
      <c r="E15" s="46" t="s">
        <v>42</v>
      </c>
      <c r="F15" s="43" t="s">
        <v>43</v>
      </c>
      <c r="G15" s="47"/>
      <c r="H15" s="47"/>
    </row>
    <row r="16" spans="1:8" ht="12.75">
      <c r="A16" s="36" t="s">
        <v>44</v>
      </c>
      <c r="B16" s="48" t="s">
        <v>45</v>
      </c>
      <c r="C16" s="42">
        <v>17</v>
      </c>
      <c r="D16" s="42">
        <v>21</v>
      </c>
      <c r="E16" s="46" t="s">
        <v>46</v>
      </c>
      <c r="F16" s="43" t="s">
        <v>47</v>
      </c>
      <c r="G16" s="47"/>
      <c r="H16" s="47"/>
    </row>
    <row r="17" spans="1:18" ht="12.75">
      <c r="A17" s="36" t="s">
        <v>48</v>
      </c>
      <c r="B17" s="41" t="s">
        <v>49</v>
      </c>
      <c r="C17" s="42">
        <v>436</v>
      </c>
      <c r="D17" s="42">
        <v>436</v>
      </c>
      <c r="E17" s="46" t="s">
        <v>50</v>
      </c>
      <c r="F17" s="49" t="s">
        <v>51</v>
      </c>
      <c r="G17" s="50">
        <f>G11+G14+G15+G16</f>
        <v>5000</v>
      </c>
      <c r="H17" s="50">
        <f>H11+H14+H15+H16</f>
        <v>5000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2.75">
      <c r="A18" s="36" t="s">
        <v>52</v>
      </c>
      <c r="B18" s="41" t="s">
        <v>53</v>
      </c>
      <c r="C18" s="42"/>
      <c r="D18" s="42"/>
      <c r="E18" s="38" t="s">
        <v>54</v>
      </c>
      <c r="F18" s="52"/>
      <c r="G18" s="53"/>
      <c r="H18" s="53"/>
    </row>
    <row r="19" spans="1:15" ht="12.75">
      <c r="A19" s="36" t="s">
        <v>55</v>
      </c>
      <c r="B19" s="54" t="s">
        <v>56</v>
      </c>
      <c r="C19" s="55">
        <f>SUM(C11:C18)</f>
        <v>1770</v>
      </c>
      <c r="D19" s="55">
        <f>SUM(D11:D18)</f>
        <v>1774</v>
      </c>
      <c r="E19" s="38" t="s">
        <v>57</v>
      </c>
      <c r="F19" s="43" t="s">
        <v>58</v>
      </c>
      <c r="G19" s="44">
        <v>577</v>
      </c>
      <c r="H19" s="44">
        <v>577</v>
      </c>
      <c r="I19" s="51"/>
      <c r="J19" s="51"/>
      <c r="K19" s="51"/>
      <c r="L19" s="51"/>
      <c r="M19" s="51"/>
      <c r="N19" s="51"/>
      <c r="O19" s="51"/>
    </row>
    <row r="20" spans="1:8" ht="12.75">
      <c r="A20" s="36" t="s">
        <v>59</v>
      </c>
      <c r="B20" s="54" t="s">
        <v>60</v>
      </c>
      <c r="C20" s="42"/>
      <c r="D20" s="42"/>
      <c r="E20" s="38" t="s">
        <v>61</v>
      </c>
      <c r="F20" s="43" t="s">
        <v>62</v>
      </c>
      <c r="G20" s="56">
        <v>161</v>
      </c>
      <c r="H20" s="56">
        <v>161</v>
      </c>
    </row>
    <row r="21" spans="1:18" ht="12.75">
      <c r="A21" s="36" t="s">
        <v>63</v>
      </c>
      <c r="B21" s="57" t="s">
        <v>64</v>
      </c>
      <c r="C21" s="42"/>
      <c r="D21" s="42"/>
      <c r="E21" s="58" t="s">
        <v>65</v>
      </c>
      <c r="F21" s="43" t="s">
        <v>66</v>
      </c>
      <c r="G21" s="59">
        <f>G23+G22+G24</f>
        <v>437</v>
      </c>
      <c r="H21" s="59">
        <f>H23+H22+H24</f>
        <v>437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2.75">
      <c r="A22" s="36" t="s">
        <v>67</v>
      </c>
      <c r="B22" s="41"/>
      <c r="C22" s="55"/>
      <c r="D22" s="55"/>
      <c r="E22" s="46" t="s">
        <v>68</v>
      </c>
      <c r="F22" s="43" t="s">
        <v>69</v>
      </c>
      <c r="G22" s="44">
        <v>411</v>
      </c>
      <c r="H22" s="44">
        <v>411</v>
      </c>
    </row>
    <row r="23" spans="1:13" ht="12.75">
      <c r="A23" s="36" t="s">
        <v>70</v>
      </c>
      <c r="B23" s="41" t="s">
        <v>71</v>
      </c>
      <c r="C23" s="42">
        <v>1100</v>
      </c>
      <c r="D23" s="42">
        <v>1134</v>
      </c>
      <c r="E23" s="61" t="s">
        <v>72</v>
      </c>
      <c r="F23" s="43" t="s">
        <v>73</v>
      </c>
      <c r="G23" s="44"/>
      <c r="H23" s="44"/>
      <c r="M23" s="62"/>
    </row>
    <row r="24" spans="1:8" ht="12.75">
      <c r="A24" s="36" t="s">
        <v>74</v>
      </c>
      <c r="B24" s="41" t="s">
        <v>75</v>
      </c>
      <c r="C24" s="42">
        <v>1</v>
      </c>
      <c r="D24" s="42">
        <v>1</v>
      </c>
      <c r="E24" s="38" t="s">
        <v>76</v>
      </c>
      <c r="F24" s="43" t="s">
        <v>77</v>
      </c>
      <c r="G24" s="44">
        <v>26</v>
      </c>
      <c r="H24" s="44">
        <v>26</v>
      </c>
    </row>
    <row r="25" spans="1:18" ht="12.75">
      <c r="A25" s="36" t="s">
        <v>78</v>
      </c>
      <c r="B25" s="41" t="s">
        <v>79</v>
      </c>
      <c r="C25" s="42"/>
      <c r="D25" s="42"/>
      <c r="E25" s="61" t="s">
        <v>80</v>
      </c>
      <c r="F25" s="49" t="s">
        <v>81</v>
      </c>
      <c r="G25" s="50">
        <f>G19+G20+G21</f>
        <v>1175</v>
      </c>
      <c r="H25" s="50">
        <f>H19+H20+H21</f>
        <v>1175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2.75">
      <c r="A26" s="36" t="s">
        <v>82</v>
      </c>
      <c r="B26" s="41" t="s">
        <v>83</v>
      </c>
      <c r="C26" s="42">
        <v>11</v>
      </c>
      <c r="D26" s="42">
        <v>11</v>
      </c>
      <c r="E26" s="38" t="s">
        <v>84</v>
      </c>
      <c r="F26" s="52"/>
      <c r="G26" s="53"/>
      <c r="H26" s="53"/>
    </row>
    <row r="27" spans="1:18" ht="12.75">
      <c r="A27" s="36" t="s">
        <v>85</v>
      </c>
      <c r="B27" s="57" t="s">
        <v>86</v>
      </c>
      <c r="C27" s="63">
        <f>SUM(C23:C26)</f>
        <v>1112</v>
      </c>
      <c r="D27" s="63">
        <f>SUM(D23:D26)</f>
        <v>1146</v>
      </c>
      <c r="E27" s="61" t="s">
        <v>87</v>
      </c>
      <c r="F27" s="43" t="s">
        <v>88</v>
      </c>
      <c r="G27" s="50">
        <f>G28+G29+G30</f>
        <v>-344</v>
      </c>
      <c r="H27" s="50">
        <f>H28+H29+H30</f>
        <v>-353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2.75">
      <c r="A28" s="36"/>
      <c r="B28" s="41"/>
      <c r="C28" s="55"/>
      <c r="D28" s="55"/>
      <c r="E28" s="38" t="s">
        <v>89</v>
      </c>
      <c r="F28" s="43" t="s">
        <v>90</v>
      </c>
      <c r="G28" s="44">
        <v>38</v>
      </c>
      <c r="H28" s="44">
        <v>36</v>
      </c>
    </row>
    <row r="29" spans="1:13" ht="12.75">
      <c r="A29" s="36" t="s">
        <v>91</v>
      </c>
      <c r="B29" s="41"/>
      <c r="C29" s="55"/>
      <c r="D29" s="55"/>
      <c r="E29" s="58" t="s">
        <v>92</v>
      </c>
      <c r="F29" s="43" t="s">
        <v>93</v>
      </c>
      <c r="G29" s="47">
        <v>-382</v>
      </c>
      <c r="H29" s="47">
        <v>-389</v>
      </c>
      <c r="M29" s="62"/>
    </row>
    <row r="30" spans="1:8" ht="12.75">
      <c r="A30" s="36" t="s">
        <v>94</v>
      </c>
      <c r="B30" s="41" t="s">
        <v>95</v>
      </c>
      <c r="C30" s="42"/>
      <c r="D30" s="42"/>
      <c r="E30" s="38" t="s">
        <v>96</v>
      </c>
      <c r="F30" s="43" t="s">
        <v>97</v>
      </c>
      <c r="G30" s="56"/>
      <c r="H30" s="56"/>
    </row>
    <row r="31" spans="1:13" ht="12.75">
      <c r="A31" s="36" t="s">
        <v>98</v>
      </c>
      <c r="B31" s="41" t="s">
        <v>99</v>
      </c>
      <c r="C31" s="64"/>
      <c r="D31" s="64"/>
      <c r="E31" s="61" t="s">
        <v>100</v>
      </c>
      <c r="F31" s="43" t="s">
        <v>101</v>
      </c>
      <c r="G31" s="44"/>
      <c r="H31" s="44">
        <v>9</v>
      </c>
      <c r="M31" s="62"/>
    </row>
    <row r="32" spans="1:15" ht="12.75">
      <c r="A32" s="36" t="s">
        <v>102</v>
      </c>
      <c r="B32" s="57" t="s">
        <v>103</v>
      </c>
      <c r="C32" s="55">
        <f>C30+C31</f>
        <v>0</v>
      </c>
      <c r="D32" s="55">
        <f>D30+D31</f>
        <v>0</v>
      </c>
      <c r="E32" s="46" t="s">
        <v>104</v>
      </c>
      <c r="F32" s="43" t="s">
        <v>105</v>
      </c>
      <c r="G32" s="47">
        <v>-71</v>
      </c>
      <c r="H32" s="47"/>
      <c r="I32" s="51"/>
      <c r="J32" s="51"/>
      <c r="K32" s="51"/>
      <c r="L32" s="51"/>
      <c r="M32" s="51"/>
      <c r="N32" s="51"/>
      <c r="O32" s="51"/>
    </row>
    <row r="33" spans="1:18" ht="12.75">
      <c r="A33" s="36" t="s">
        <v>106</v>
      </c>
      <c r="B33" s="48"/>
      <c r="C33" s="55"/>
      <c r="D33" s="55"/>
      <c r="E33" s="61" t="s">
        <v>107</v>
      </c>
      <c r="F33" s="49" t="s">
        <v>108</v>
      </c>
      <c r="G33" s="50">
        <f>G27+G31+G32</f>
        <v>-415</v>
      </c>
      <c r="H33" s="50">
        <f>H27+H31+H32</f>
        <v>-344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2.75">
      <c r="A34" s="36" t="s">
        <v>109</v>
      </c>
      <c r="B34" s="48" t="s">
        <v>110</v>
      </c>
      <c r="C34" s="55">
        <f>SUM(C35:C38)</f>
        <v>147</v>
      </c>
      <c r="D34" s="55">
        <f>SUM(D35:D38)</f>
        <v>147</v>
      </c>
      <c r="E34" s="38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2.75">
      <c r="A35" s="36" t="s">
        <v>111</v>
      </c>
      <c r="B35" s="41" t="s">
        <v>112</v>
      </c>
      <c r="C35" s="42">
        <v>119</v>
      </c>
      <c r="D35" s="42">
        <v>119</v>
      </c>
      <c r="E35" s="58"/>
      <c r="F35" s="67"/>
      <c r="G35" s="68"/>
      <c r="H35" s="68"/>
    </row>
    <row r="36" spans="1:18" ht="12.75">
      <c r="A36" s="36" t="s">
        <v>113</v>
      </c>
      <c r="B36" s="41" t="s">
        <v>114</v>
      </c>
      <c r="C36" s="42"/>
      <c r="D36" s="42"/>
      <c r="E36" s="38" t="s">
        <v>115</v>
      </c>
      <c r="F36" s="69" t="s">
        <v>116</v>
      </c>
      <c r="G36" s="50">
        <f>G25+G17+G33</f>
        <v>5760</v>
      </c>
      <c r="H36" s="50">
        <f>H25+H17+H33</f>
        <v>5831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2.75">
      <c r="A37" s="36" t="s">
        <v>117</v>
      </c>
      <c r="B37" s="41" t="s">
        <v>118</v>
      </c>
      <c r="C37" s="42">
        <v>27</v>
      </c>
      <c r="D37" s="42">
        <v>27</v>
      </c>
      <c r="E37" s="38"/>
      <c r="F37" s="70"/>
      <c r="G37" s="66"/>
      <c r="H37" s="66"/>
      <c r="M37" s="62"/>
    </row>
    <row r="38" spans="1:8" ht="12.75">
      <c r="A38" s="36" t="s">
        <v>119</v>
      </c>
      <c r="B38" s="41" t="s">
        <v>120</v>
      </c>
      <c r="C38" s="42">
        <v>1</v>
      </c>
      <c r="D38" s="42">
        <v>1</v>
      </c>
      <c r="E38" s="46"/>
      <c r="F38" s="67"/>
      <c r="G38" s="68"/>
      <c r="H38" s="68"/>
    </row>
    <row r="39" spans="1:15" ht="12.75">
      <c r="A39" s="36" t="s">
        <v>121</v>
      </c>
      <c r="B39" s="71" t="s">
        <v>122</v>
      </c>
      <c r="C39" s="72">
        <f>C40+C41+C43</f>
        <v>0</v>
      </c>
      <c r="D39" s="72">
        <f>D40+D41+D43</f>
        <v>0</v>
      </c>
      <c r="E39" s="73" t="s">
        <v>123</v>
      </c>
      <c r="F39" s="69" t="s">
        <v>124</v>
      </c>
      <c r="G39" s="56">
        <v>199</v>
      </c>
      <c r="H39" s="56">
        <v>189</v>
      </c>
      <c r="I39" s="51"/>
      <c r="J39" s="51"/>
      <c r="K39" s="51"/>
      <c r="L39" s="51"/>
      <c r="M39" s="60"/>
      <c r="N39" s="51"/>
      <c r="O39" s="51"/>
    </row>
    <row r="40" spans="1:8" ht="12.75">
      <c r="A40" s="36" t="s">
        <v>125</v>
      </c>
      <c r="B40" s="71" t="s">
        <v>126</v>
      </c>
      <c r="C40" s="42"/>
      <c r="D40" s="42"/>
      <c r="E40" s="46"/>
      <c r="F40" s="70"/>
      <c r="G40" s="66"/>
      <c r="H40" s="66"/>
    </row>
    <row r="41" spans="1:8" ht="12.75">
      <c r="A41" s="36" t="s">
        <v>127</v>
      </c>
      <c r="B41" s="71" t="s">
        <v>128</v>
      </c>
      <c r="C41" s="42"/>
      <c r="D41" s="42"/>
      <c r="E41" s="73" t="s">
        <v>129</v>
      </c>
      <c r="F41" s="74"/>
      <c r="G41" s="75"/>
      <c r="H41" s="75"/>
    </row>
    <row r="42" spans="1:8" ht="12.75">
      <c r="A42" s="36" t="s">
        <v>130</v>
      </c>
      <c r="B42" s="71" t="s">
        <v>131</v>
      </c>
      <c r="C42" s="76"/>
      <c r="D42" s="76"/>
      <c r="E42" s="38" t="s">
        <v>132</v>
      </c>
      <c r="F42" s="67"/>
      <c r="G42" s="68"/>
      <c r="H42" s="68"/>
    </row>
    <row r="43" spans="1:13" ht="12.75">
      <c r="A43" s="36" t="s">
        <v>133</v>
      </c>
      <c r="B43" s="71" t="s">
        <v>134</v>
      </c>
      <c r="C43" s="42"/>
      <c r="D43" s="42"/>
      <c r="E43" s="46" t="s">
        <v>135</v>
      </c>
      <c r="F43" s="43" t="s">
        <v>136</v>
      </c>
      <c r="G43" s="44"/>
      <c r="H43" s="44"/>
      <c r="M43" s="62"/>
    </row>
    <row r="44" spans="1:8" ht="12.75">
      <c r="A44" s="36" t="s">
        <v>137</v>
      </c>
      <c r="B44" s="71" t="s">
        <v>138</v>
      </c>
      <c r="C44" s="42"/>
      <c r="D44" s="42"/>
      <c r="E44" s="77" t="s">
        <v>139</v>
      </c>
      <c r="F44" s="43" t="s">
        <v>140</v>
      </c>
      <c r="G44" s="44"/>
      <c r="H44" s="44"/>
    </row>
    <row r="45" spans="1:15" ht="12.75">
      <c r="A45" s="36" t="s">
        <v>141</v>
      </c>
      <c r="B45" s="54" t="s">
        <v>142</v>
      </c>
      <c r="C45" s="55">
        <f>C34+C39+C44</f>
        <v>147</v>
      </c>
      <c r="D45" s="55">
        <f>D34+D39+D44</f>
        <v>147</v>
      </c>
      <c r="E45" s="58" t="s">
        <v>143</v>
      </c>
      <c r="F45" s="43" t="s">
        <v>144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2.75">
      <c r="A46" s="36" t="s">
        <v>145</v>
      </c>
      <c r="B46" s="41"/>
      <c r="C46" s="55"/>
      <c r="D46" s="55"/>
      <c r="E46" s="38" t="s">
        <v>146</v>
      </c>
      <c r="F46" s="43" t="s">
        <v>147</v>
      </c>
      <c r="G46" s="44"/>
      <c r="H46" s="44"/>
    </row>
    <row r="47" spans="1:13" ht="12.75">
      <c r="A47" s="36" t="s">
        <v>148</v>
      </c>
      <c r="B47" s="41" t="s">
        <v>149</v>
      </c>
      <c r="C47" s="42"/>
      <c r="D47" s="42"/>
      <c r="E47" s="58" t="s">
        <v>150</v>
      </c>
      <c r="F47" s="43" t="s">
        <v>151</v>
      </c>
      <c r="G47" s="44"/>
      <c r="H47" s="44"/>
      <c r="M47" s="62"/>
    </row>
    <row r="48" spans="1:8" ht="12.75">
      <c r="A48" s="36" t="s">
        <v>152</v>
      </c>
      <c r="B48" s="48" t="s">
        <v>153</v>
      </c>
      <c r="C48" s="42"/>
      <c r="D48" s="42"/>
      <c r="E48" s="38" t="s">
        <v>154</v>
      </c>
      <c r="F48" s="43" t="s">
        <v>155</v>
      </c>
      <c r="G48" s="44"/>
      <c r="H48" s="44"/>
    </row>
    <row r="49" spans="1:18" ht="12.75">
      <c r="A49" s="36" t="s">
        <v>156</v>
      </c>
      <c r="B49" s="41" t="s">
        <v>157</v>
      </c>
      <c r="C49" s="42"/>
      <c r="D49" s="42"/>
      <c r="E49" s="58" t="s">
        <v>55</v>
      </c>
      <c r="F49" s="49" t="s">
        <v>158</v>
      </c>
      <c r="G49" s="50">
        <f>SUM(G43:G48)</f>
        <v>0</v>
      </c>
      <c r="H49" s="50">
        <f>SUM(H43:H48)</f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2.75">
      <c r="A50" s="36" t="s">
        <v>82</v>
      </c>
      <c r="B50" s="41" t="s">
        <v>159</v>
      </c>
      <c r="C50" s="42"/>
      <c r="D50" s="42"/>
      <c r="E50" s="38"/>
      <c r="F50" s="43"/>
      <c r="G50" s="55"/>
      <c r="H50" s="55"/>
    </row>
    <row r="51" spans="1:15" ht="12.75">
      <c r="A51" s="36" t="s">
        <v>160</v>
      </c>
      <c r="B51" s="54" t="s">
        <v>161</v>
      </c>
      <c r="C51" s="55">
        <f>SUM(C47:C50)</f>
        <v>0</v>
      </c>
      <c r="D51" s="55">
        <f>SUM(D47:D50)</f>
        <v>0</v>
      </c>
      <c r="E51" s="58" t="s">
        <v>162</v>
      </c>
      <c r="F51" s="49" t="s">
        <v>163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2.75">
      <c r="A52" s="36" t="s">
        <v>7</v>
      </c>
      <c r="B52" s="54"/>
      <c r="C52" s="55"/>
      <c r="D52" s="55"/>
      <c r="E52" s="38" t="s">
        <v>164</v>
      </c>
      <c r="F52" s="49" t="s">
        <v>165</v>
      </c>
      <c r="G52" s="44"/>
      <c r="H52" s="44"/>
    </row>
    <row r="53" spans="1:8" ht="12.75">
      <c r="A53" s="36" t="s">
        <v>166</v>
      </c>
      <c r="B53" s="54" t="s">
        <v>167</v>
      </c>
      <c r="C53" s="42"/>
      <c r="D53" s="42"/>
      <c r="E53" s="38" t="s">
        <v>168</v>
      </c>
      <c r="F53" s="49" t="s">
        <v>169</v>
      </c>
      <c r="G53" s="44">
        <v>222</v>
      </c>
      <c r="H53" s="44">
        <v>222</v>
      </c>
    </row>
    <row r="54" spans="1:8" ht="12.75">
      <c r="A54" s="36" t="s">
        <v>170</v>
      </c>
      <c r="B54" s="54" t="s">
        <v>171</v>
      </c>
      <c r="C54" s="42">
        <v>55</v>
      </c>
      <c r="D54" s="42">
        <v>55</v>
      </c>
      <c r="E54" s="38" t="s">
        <v>172</v>
      </c>
      <c r="F54" s="49" t="s">
        <v>173</v>
      </c>
      <c r="G54" s="44"/>
      <c r="H54" s="44"/>
    </row>
    <row r="55" spans="1:18" ht="12.75">
      <c r="A55" s="78" t="s">
        <v>174</v>
      </c>
      <c r="B55" s="79" t="s">
        <v>175</v>
      </c>
      <c r="C55" s="55">
        <f>C19+C20+C21+C27+C32+C45+C51+C53+C54</f>
        <v>3084</v>
      </c>
      <c r="D55" s="55">
        <f>D19+D20+D21+D27+D32+D45+D51+D53+D54</f>
        <v>3122</v>
      </c>
      <c r="E55" s="38" t="s">
        <v>176</v>
      </c>
      <c r="F55" s="69" t="s">
        <v>177</v>
      </c>
      <c r="G55" s="50">
        <f>G49+G51+G52+G53+G54</f>
        <v>222</v>
      </c>
      <c r="H55" s="50">
        <f>H49+H51+H52+H53+H54</f>
        <v>222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2.75">
      <c r="A56" s="80" t="s">
        <v>178</v>
      </c>
      <c r="B56" s="48"/>
      <c r="C56" s="55"/>
      <c r="D56" s="55"/>
      <c r="E56" s="38"/>
      <c r="F56" s="81"/>
      <c r="G56" s="55"/>
      <c r="H56" s="55"/>
    </row>
    <row r="57" spans="1:13" ht="12.75">
      <c r="A57" s="36" t="s">
        <v>179</v>
      </c>
      <c r="B57" s="41"/>
      <c r="C57" s="55"/>
      <c r="D57" s="55"/>
      <c r="E57" s="82" t="s">
        <v>180</v>
      </c>
      <c r="F57" s="81"/>
      <c r="G57" s="55"/>
      <c r="H57" s="55"/>
      <c r="M57" s="62"/>
    </row>
    <row r="58" spans="1:8" ht="12.75">
      <c r="A58" s="36" t="s">
        <v>181</v>
      </c>
      <c r="B58" s="41" t="s">
        <v>182</v>
      </c>
      <c r="C58" s="42">
        <v>27</v>
      </c>
      <c r="D58" s="42">
        <v>14</v>
      </c>
      <c r="E58" s="38" t="s">
        <v>132</v>
      </c>
      <c r="F58" s="83"/>
      <c r="G58" s="55"/>
      <c r="H58" s="55"/>
    </row>
    <row r="59" spans="1:13" ht="12.75">
      <c r="A59" s="36" t="s">
        <v>183</v>
      </c>
      <c r="B59" s="41" t="s">
        <v>184</v>
      </c>
      <c r="C59" s="42">
        <v>5</v>
      </c>
      <c r="D59" s="42">
        <v>3</v>
      </c>
      <c r="E59" s="58" t="s">
        <v>185</v>
      </c>
      <c r="F59" s="43" t="s">
        <v>186</v>
      </c>
      <c r="G59" s="44">
        <v>264</v>
      </c>
      <c r="H59" s="44"/>
      <c r="M59" s="62"/>
    </row>
    <row r="60" spans="1:8" ht="12.75">
      <c r="A60" s="36" t="s">
        <v>187</v>
      </c>
      <c r="B60" s="41" t="s">
        <v>188</v>
      </c>
      <c r="C60" s="42">
        <v>2165</v>
      </c>
      <c r="D60" s="42">
        <v>2121</v>
      </c>
      <c r="E60" s="38" t="s">
        <v>189</v>
      </c>
      <c r="F60" s="43" t="s">
        <v>190</v>
      </c>
      <c r="G60" s="44"/>
      <c r="H60" s="44"/>
    </row>
    <row r="61" spans="1:18" ht="12.75">
      <c r="A61" s="36" t="s">
        <v>191</v>
      </c>
      <c r="B61" s="48" t="s">
        <v>192</v>
      </c>
      <c r="C61" s="42"/>
      <c r="D61" s="42">
        <v>2</v>
      </c>
      <c r="E61" s="46" t="s">
        <v>193</v>
      </c>
      <c r="F61" s="83" t="s">
        <v>194</v>
      </c>
      <c r="G61" s="50">
        <f>SUM(G62:G68)</f>
        <v>548</v>
      </c>
      <c r="H61" s="50">
        <f>SUM(H62:H68)</f>
        <v>433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2.75">
      <c r="A62" s="36" t="s">
        <v>195</v>
      </c>
      <c r="B62" s="48" t="s">
        <v>196</v>
      </c>
      <c r="C62" s="42">
        <v>7</v>
      </c>
      <c r="D62" s="42">
        <v>7</v>
      </c>
      <c r="E62" s="46" t="s">
        <v>197</v>
      </c>
      <c r="F62" s="43" t="s">
        <v>198</v>
      </c>
      <c r="G62" s="44">
        <v>21</v>
      </c>
      <c r="H62" s="44">
        <v>10</v>
      </c>
    </row>
    <row r="63" spans="1:13" ht="12.75">
      <c r="A63" s="36" t="s">
        <v>199</v>
      </c>
      <c r="B63" s="41" t="s">
        <v>200</v>
      </c>
      <c r="C63" s="42"/>
      <c r="D63" s="42"/>
      <c r="E63" s="38" t="s">
        <v>201</v>
      </c>
      <c r="F63" s="43" t="s">
        <v>202</v>
      </c>
      <c r="G63" s="44"/>
      <c r="H63" s="44"/>
      <c r="M63" s="62"/>
    </row>
    <row r="64" spans="1:15" ht="12.75">
      <c r="A64" s="36" t="s">
        <v>55</v>
      </c>
      <c r="B64" s="54" t="s">
        <v>203</v>
      </c>
      <c r="C64" s="63">
        <f>SUM(C58:C63)</f>
        <v>2204</v>
      </c>
      <c r="D64" s="63">
        <f>SUM(D58:D63)</f>
        <v>2147</v>
      </c>
      <c r="E64" s="38" t="s">
        <v>204</v>
      </c>
      <c r="F64" s="43" t="s">
        <v>205</v>
      </c>
      <c r="G64" s="44">
        <v>157</v>
      </c>
      <c r="H64" s="44">
        <v>273</v>
      </c>
      <c r="I64" s="51"/>
      <c r="J64" s="51"/>
      <c r="K64" s="51"/>
      <c r="L64" s="51"/>
      <c r="M64" s="51"/>
      <c r="N64" s="51"/>
      <c r="O64" s="51"/>
    </row>
    <row r="65" spans="1:8" ht="12.75">
      <c r="A65" s="36"/>
      <c r="B65" s="54"/>
      <c r="C65" s="55"/>
      <c r="D65" s="55"/>
      <c r="E65" s="38" t="s">
        <v>206</v>
      </c>
      <c r="F65" s="43" t="s">
        <v>207</v>
      </c>
      <c r="G65" s="44">
        <v>215</v>
      </c>
      <c r="H65" s="44">
        <v>10</v>
      </c>
    </row>
    <row r="66" spans="1:8" ht="12.75">
      <c r="A66" s="36" t="s">
        <v>208</v>
      </c>
      <c r="B66" s="41"/>
      <c r="C66" s="55"/>
      <c r="D66" s="55"/>
      <c r="E66" s="38" t="s">
        <v>209</v>
      </c>
      <c r="F66" s="43" t="s">
        <v>210</v>
      </c>
      <c r="G66" s="44">
        <v>63</v>
      </c>
      <c r="H66" s="44">
        <v>65</v>
      </c>
    </row>
    <row r="67" spans="1:8" ht="12.75">
      <c r="A67" s="36" t="s">
        <v>211</v>
      </c>
      <c r="B67" s="41" t="s">
        <v>212</v>
      </c>
      <c r="C67" s="42">
        <v>508</v>
      </c>
      <c r="D67" s="42">
        <v>492</v>
      </c>
      <c r="E67" s="38" t="s">
        <v>213</v>
      </c>
      <c r="F67" s="43" t="s">
        <v>214</v>
      </c>
      <c r="G67" s="44">
        <v>6</v>
      </c>
      <c r="H67" s="44">
        <v>18</v>
      </c>
    </row>
    <row r="68" spans="1:8" ht="12.75">
      <c r="A68" s="36" t="s">
        <v>215</v>
      </c>
      <c r="B68" s="41" t="s">
        <v>216</v>
      </c>
      <c r="C68" s="42">
        <v>499</v>
      </c>
      <c r="D68" s="42">
        <v>252</v>
      </c>
      <c r="E68" s="38" t="s">
        <v>217</v>
      </c>
      <c r="F68" s="43" t="s">
        <v>218</v>
      </c>
      <c r="G68" s="44">
        <v>86</v>
      </c>
      <c r="H68" s="44">
        <v>57</v>
      </c>
    </row>
    <row r="69" spans="1:8" ht="12.75">
      <c r="A69" s="36" t="s">
        <v>219</v>
      </c>
      <c r="B69" s="41" t="s">
        <v>220</v>
      </c>
      <c r="C69" s="42">
        <v>36</v>
      </c>
      <c r="D69" s="42">
        <v>34</v>
      </c>
      <c r="E69" s="58" t="s">
        <v>82</v>
      </c>
      <c r="F69" s="43" t="s">
        <v>221</v>
      </c>
      <c r="G69" s="44">
        <v>179</v>
      </c>
      <c r="H69" s="44">
        <v>175</v>
      </c>
    </row>
    <row r="70" spans="1:8" ht="12.75">
      <c r="A70" s="36" t="s">
        <v>222</v>
      </c>
      <c r="B70" s="41" t="s">
        <v>223</v>
      </c>
      <c r="C70" s="42"/>
      <c r="D70" s="42"/>
      <c r="E70" s="38" t="s">
        <v>224</v>
      </c>
      <c r="F70" s="43" t="s">
        <v>225</v>
      </c>
      <c r="G70" s="44"/>
      <c r="H70" s="44"/>
    </row>
    <row r="71" spans="1:18" ht="12.75">
      <c r="A71" s="36" t="s">
        <v>226</v>
      </c>
      <c r="B71" s="41" t="s">
        <v>227</v>
      </c>
      <c r="C71" s="42">
        <v>198</v>
      </c>
      <c r="D71" s="42">
        <v>199</v>
      </c>
      <c r="E71" s="61" t="s">
        <v>50</v>
      </c>
      <c r="F71" s="84" t="s">
        <v>228</v>
      </c>
      <c r="G71" s="85">
        <f>G59+G60+G61+G69+G70</f>
        <v>991</v>
      </c>
      <c r="H71" s="85">
        <f>H59+H60+H61+H69+H70</f>
        <v>608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2.75">
      <c r="A72" s="36" t="s">
        <v>229</v>
      </c>
      <c r="B72" s="41" t="s">
        <v>230</v>
      </c>
      <c r="C72" s="42">
        <v>6</v>
      </c>
      <c r="D72" s="42">
        <v>21</v>
      </c>
      <c r="E72" s="46"/>
      <c r="F72" s="86"/>
      <c r="G72" s="87"/>
      <c r="H72" s="87"/>
    </row>
    <row r="73" spans="1:8" ht="12.75">
      <c r="A73" s="36" t="s">
        <v>231</v>
      </c>
      <c r="B73" s="41" t="s">
        <v>232</v>
      </c>
      <c r="C73" s="42">
        <v>9</v>
      </c>
      <c r="D73" s="42"/>
      <c r="E73" s="61"/>
      <c r="F73" s="88"/>
      <c r="G73" s="89"/>
      <c r="H73" s="89"/>
    </row>
    <row r="74" spans="1:8" ht="12.75">
      <c r="A74" s="36" t="s">
        <v>233</v>
      </c>
      <c r="B74" s="41" t="s">
        <v>234</v>
      </c>
      <c r="C74" s="42">
        <v>378</v>
      </c>
      <c r="D74" s="42">
        <v>361</v>
      </c>
      <c r="E74" s="38" t="s">
        <v>235</v>
      </c>
      <c r="F74" s="90" t="s">
        <v>236</v>
      </c>
      <c r="G74" s="44"/>
      <c r="H74" s="44"/>
    </row>
    <row r="75" spans="1:15" ht="12.75">
      <c r="A75" s="36" t="s">
        <v>80</v>
      </c>
      <c r="B75" s="54" t="s">
        <v>237</v>
      </c>
      <c r="C75" s="55">
        <f>SUM(C67:C74)</f>
        <v>1634</v>
      </c>
      <c r="D75" s="55">
        <f>SUM(D67:D74)</f>
        <v>1359</v>
      </c>
      <c r="E75" s="58" t="s">
        <v>164</v>
      </c>
      <c r="F75" s="49" t="s">
        <v>238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12.75">
      <c r="A76" s="36"/>
      <c r="B76" s="41"/>
      <c r="C76" s="55"/>
      <c r="D76" s="55"/>
      <c r="E76" s="38" t="s">
        <v>239</v>
      </c>
      <c r="F76" s="49" t="s">
        <v>240</v>
      </c>
      <c r="G76" s="44"/>
      <c r="H76" s="44"/>
    </row>
    <row r="77" spans="1:13" ht="12.75">
      <c r="A77" s="36" t="s">
        <v>241</v>
      </c>
      <c r="B77" s="41"/>
      <c r="C77" s="55"/>
      <c r="D77" s="55"/>
      <c r="E77" s="38"/>
      <c r="F77" s="91"/>
      <c r="G77" s="92"/>
      <c r="H77" s="92"/>
      <c r="M77" s="62"/>
    </row>
    <row r="78" spans="1:14" ht="12.75">
      <c r="A78" s="36" t="s">
        <v>242</v>
      </c>
      <c r="B78" s="41" t="s">
        <v>243</v>
      </c>
      <c r="C78" s="55">
        <f>SUM(C79:C81)</f>
        <v>0</v>
      </c>
      <c r="D78" s="55">
        <f>SUM(D79:D81)</f>
        <v>0</v>
      </c>
      <c r="E78" s="38"/>
      <c r="F78" s="92"/>
      <c r="G78" s="92"/>
      <c r="H78" s="92"/>
      <c r="I78" s="51"/>
      <c r="J78" s="51"/>
      <c r="K78" s="51"/>
      <c r="L78" s="51"/>
      <c r="M78" s="51"/>
      <c r="N78" s="51"/>
    </row>
    <row r="79" spans="1:18" ht="12.75">
      <c r="A79" s="36" t="s">
        <v>244</v>
      </c>
      <c r="B79" s="41" t="s">
        <v>245</v>
      </c>
      <c r="C79" s="42"/>
      <c r="D79" s="42"/>
      <c r="E79" s="58" t="s">
        <v>246</v>
      </c>
      <c r="F79" s="69" t="s">
        <v>247</v>
      </c>
      <c r="G79" s="93">
        <f>G71+G74+G75+G76</f>
        <v>991</v>
      </c>
      <c r="H79" s="93">
        <f>H71+H74+H75+H76</f>
        <v>608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2.75">
      <c r="A80" s="36" t="s">
        <v>248</v>
      </c>
      <c r="B80" s="41" t="s">
        <v>249</v>
      </c>
      <c r="C80" s="42"/>
      <c r="D80" s="42"/>
      <c r="E80" s="38"/>
      <c r="F80" s="94"/>
      <c r="G80" s="95"/>
      <c r="H80" s="95"/>
    </row>
    <row r="81" spans="1:8" ht="12.75">
      <c r="A81" s="36" t="s">
        <v>250</v>
      </c>
      <c r="B81" s="41" t="s">
        <v>251</v>
      </c>
      <c r="C81" s="42"/>
      <c r="D81" s="42"/>
      <c r="E81" s="61"/>
      <c r="F81" s="95"/>
      <c r="G81" s="95"/>
      <c r="H81" s="95"/>
    </row>
    <row r="82" spans="1:8" ht="12.75">
      <c r="A82" s="36" t="s">
        <v>252</v>
      </c>
      <c r="B82" s="41" t="s">
        <v>253</v>
      </c>
      <c r="C82" s="42"/>
      <c r="D82" s="42"/>
      <c r="E82" s="46"/>
      <c r="F82" s="95"/>
      <c r="G82" s="95"/>
      <c r="H82" s="95"/>
    </row>
    <row r="83" spans="1:8" ht="12.75">
      <c r="A83" s="36" t="s">
        <v>137</v>
      </c>
      <c r="B83" s="41" t="s">
        <v>254</v>
      </c>
      <c r="C83" s="42"/>
      <c r="D83" s="42"/>
      <c r="E83" s="61"/>
      <c r="F83" s="95"/>
      <c r="G83" s="95"/>
      <c r="H83" s="95"/>
    </row>
    <row r="84" spans="1:14" ht="12.75">
      <c r="A84" s="36" t="s">
        <v>255</v>
      </c>
      <c r="B84" s="54" t="s">
        <v>256</v>
      </c>
      <c r="C84" s="55">
        <f>C83+C82+C78</f>
        <v>0</v>
      </c>
      <c r="D84" s="55">
        <f>D83+D82+D78</f>
        <v>0</v>
      </c>
      <c r="E84" s="46"/>
      <c r="F84" s="95"/>
      <c r="G84" s="95"/>
      <c r="H84" s="95"/>
      <c r="I84" s="51"/>
      <c r="J84" s="51"/>
      <c r="K84" s="51"/>
      <c r="L84" s="51"/>
      <c r="M84" s="51"/>
      <c r="N84" s="51"/>
    </row>
    <row r="85" spans="1:13" ht="12.75">
      <c r="A85" s="36"/>
      <c r="B85" s="54"/>
      <c r="C85" s="55"/>
      <c r="D85" s="55"/>
      <c r="E85" s="61"/>
      <c r="F85" s="95"/>
      <c r="G85" s="95"/>
      <c r="H85" s="95"/>
      <c r="M85" s="62"/>
    </row>
    <row r="86" spans="1:8" ht="12.75">
      <c r="A86" s="36" t="s">
        <v>257</v>
      </c>
      <c r="B86" s="41"/>
      <c r="C86" s="55"/>
      <c r="D86" s="55"/>
      <c r="E86" s="46"/>
      <c r="F86" s="95"/>
      <c r="G86" s="95"/>
      <c r="H86" s="95"/>
    </row>
    <row r="87" spans="1:13" ht="12.75">
      <c r="A87" s="36" t="s">
        <v>258</v>
      </c>
      <c r="B87" s="41" t="s">
        <v>259</v>
      </c>
      <c r="C87" s="42">
        <v>230</v>
      </c>
      <c r="D87" s="42">
        <v>136</v>
      </c>
      <c r="E87" s="61"/>
      <c r="F87" s="95"/>
      <c r="G87" s="95"/>
      <c r="H87" s="95"/>
      <c r="M87" s="62"/>
    </row>
    <row r="88" spans="1:8" ht="12.75">
      <c r="A88" s="36" t="s">
        <v>260</v>
      </c>
      <c r="B88" s="41" t="s">
        <v>261</v>
      </c>
      <c r="C88" s="42">
        <v>5</v>
      </c>
      <c r="D88" s="42">
        <v>71</v>
      </c>
      <c r="E88" s="46"/>
      <c r="F88" s="95"/>
      <c r="G88" s="95"/>
      <c r="H88" s="95"/>
    </row>
    <row r="89" spans="1:13" ht="12.75">
      <c r="A89" s="36" t="s">
        <v>262</v>
      </c>
      <c r="B89" s="41" t="s">
        <v>263</v>
      </c>
      <c r="C89" s="42"/>
      <c r="D89" s="42"/>
      <c r="E89" s="46"/>
      <c r="F89" s="95"/>
      <c r="G89" s="95"/>
      <c r="H89" s="95"/>
      <c r="M89" s="62"/>
    </row>
    <row r="90" spans="1:8" ht="12.75">
      <c r="A90" s="36" t="s">
        <v>264</v>
      </c>
      <c r="B90" s="41" t="s">
        <v>265</v>
      </c>
      <c r="C90" s="42"/>
      <c r="D90" s="42"/>
      <c r="E90" s="46"/>
      <c r="F90" s="95"/>
      <c r="G90" s="95"/>
      <c r="H90" s="95"/>
    </row>
    <row r="91" spans="1:14" ht="12.75">
      <c r="A91" s="36" t="s">
        <v>266</v>
      </c>
      <c r="B91" s="54" t="s">
        <v>267</v>
      </c>
      <c r="C91" s="55">
        <f>SUM(C87:C90)</f>
        <v>235</v>
      </c>
      <c r="D91" s="55">
        <f>SUM(D87:D90)</f>
        <v>207</v>
      </c>
      <c r="E91" s="46"/>
      <c r="F91" s="95"/>
      <c r="G91" s="95"/>
      <c r="H91" s="95"/>
      <c r="I91" s="51"/>
      <c r="J91" s="51"/>
      <c r="K91" s="51"/>
      <c r="L91" s="51"/>
      <c r="M91" s="60"/>
      <c r="N91" s="51"/>
    </row>
    <row r="92" spans="1:8" ht="12.75">
      <c r="A92" s="36" t="s">
        <v>268</v>
      </c>
      <c r="B92" s="54" t="s">
        <v>269</v>
      </c>
      <c r="C92" s="42">
        <v>15</v>
      </c>
      <c r="D92" s="42">
        <v>15</v>
      </c>
      <c r="E92" s="46"/>
      <c r="F92" s="95"/>
      <c r="G92" s="95"/>
      <c r="H92" s="95"/>
    </row>
    <row r="93" spans="1:14" ht="12.75">
      <c r="A93" s="36" t="s">
        <v>270</v>
      </c>
      <c r="B93" s="96" t="s">
        <v>271</v>
      </c>
      <c r="C93" s="55">
        <f>C64+C75+C84+C91+C92</f>
        <v>4088</v>
      </c>
      <c r="D93" s="55">
        <f>D64+D75+D84+D91+D92</f>
        <v>3728</v>
      </c>
      <c r="E93" s="61"/>
      <c r="F93" s="95"/>
      <c r="G93" s="95"/>
      <c r="H93" s="95"/>
      <c r="I93" s="51"/>
      <c r="J93" s="51"/>
      <c r="K93" s="51"/>
      <c r="L93" s="51"/>
      <c r="M93" s="60"/>
      <c r="N93" s="51"/>
    </row>
    <row r="94" spans="1:18" ht="12.75">
      <c r="A94" s="97" t="s">
        <v>272</v>
      </c>
      <c r="B94" s="98" t="s">
        <v>273</v>
      </c>
      <c r="C94" s="99">
        <f>C93+C55</f>
        <v>7172</v>
      </c>
      <c r="D94" s="99">
        <f>D93+D55</f>
        <v>6850</v>
      </c>
      <c r="E94" s="100" t="s">
        <v>274</v>
      </c>
      <c r="F94" s="101" t="s">
        <v>275</v>
      </c>
      <c r="G94" s="102">
        <f>G36+G39+G55+G79</f>
        <v>7172</v>
      </c>
      <c r="H94" s="102">
        <f>H36+H39+H55+H79</f>
        <v>6850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2.7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2.75">
      <c r="A96" s="109" t="s">
        <v>276</v>
      </c>
      <c r="B96" s="110"/>
      <c r="C96" s="13"/>
      <c r="D96" s="13"/>
      <c r="E96" s="111"/>
      <c r="F96" s="8"/>
      <c r="G96" s="9"/>
      <c r="H96" s="10"/>
      <c r="M96" s="62"/>
    </row>
    <row r="97" spans="1:13" ht="12.75">
      <c r="A97" s="109"/>
      <c r="B97" s="110"/>
      <c r="C97" s="13"/>
      <c r="D97" s="13"/>
      <c r="E97" s="111"/>
      <c r="F97" s="8"/>
      <c r="G97" s="9"/>
      <c r="H97" s="10"/>
      <c r="M97" s="62"/>
    </row>
    <row r="98" spans="1:13" ht="15" customHeight="1">
      <c r="A98" s="112" t="s">
        <v>277</v>
      </c>
      <c r="B98" s="110"/>
      <c r="C98" s="5" t="s">
        <v>278</v>
      </c>
      <c r="D98" s="5"/>
      <c r="E98" s="5"/>
      <c r="F98" s="8"/>
      <c r="G98" s="9"/>
      <c r="H98" s="10"/>
      <c r="M98" s="62"/>
    </row>
    <row r="99" spans="3:8" ht="12.75">
      <c r="C99" s="112"/>
      <c r="D99" s="113" t="s">
        <v>279</v>
      </c>
      <c r="E99" s="112"/>
      <c r="F99" s="8"/>
      <c r="G99" s="9"/>
      <c r="H99" s="10"/>
    </row>
    <row r="100" spans="1:5" ht="15" customHeight="1">
      <c r="A100" s="114"/>
      <c r="B100" s="114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15"/>
    </row>
    <row r="104" ht="12.75">
      <c r="M104" s="62"/>
    </row>
    <row r="106" ht="12.75">
      <c r="M106" s="62"/>
    </row>
    <row r="108" spans="5:13" ht="12.75">
      <c r="E108" s="115"/>
      <c r="M108" s="62"/>
    </row>
    <row r="110" spans="5:13" ht="12.75">
      <c r="E110" s="115"/>
      <c r="M110" s="62"/>
    </row>
    <row r="118" ht="12.75">
      <c r="E118" s="115"/>
    </row>
    <row r="120" spans="5:13" ht="12.75">
      <c r="E120" s="115"/>
      <c r="M120" s="62"/>
    </row>
    <row r="122" spans="5:13" ht="12.75">
      <c r="E122" s="115"/>
      <c r="M122" s="62"/>
    </row>
    <row r="124" ht="12.75">
      <c r="E124" s="115"/>
    </row>
    <row r="126" spans="5:13" ht="12.75">
      <c r="E126" s="115"/>
      <c r="M126" s="62"/>
    </row>
    <row r="128" spans="5:13" ht="12.75">
      <c r="E128" s="115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5"/>
      <c r="M136" s="62"/>
    </row>
    <row r="138" spans="5:13" ht="12.75">
      <c r="E138" s="115"/>
      <c r="M138" s="62"/>
    </row>
    <row r="140" spans="5:13" ht="12.75">
      <c r="E140" s="115"/>
      <c r="M140" s="62"/>
    </row>
    <row r="142" spans="5:13" ht="12.75">
      <c r="E142" s="115"/>
      <c r="M142" s="62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62"/>
    </row>
    <row r="152" ht="12.75">
      <c r="M152" s="62"/>
    </row>
    <row r="154" ht="12.75">
      <c r="M154" s="62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7">
      <selection activeCell="C15" sqref="C15"/>
    </sheetView>
  </sheetViews>
  <sheetFormatPr defaultColWidth="8.00390625" defaultRowHeight="12" customHeight="1"/>
  <cols>
    <col min="1" max="1" width="44.57421875" style="116" customWidth="1"/>
    <col min="2" max="2" width="7.28125" style="116" customWidth="1"/>
    <col min="3" max="3" width="11.57421875" style="117" customWidth="1"/>
    <col min="4" max="4" width="11.421875" style="117" customWidth="1"/>
    <col min="5" max="5" width="32.57421875" style="116" customWidth="1"/>
    <col min="6" max="6" width="8.140625" style="116" customWidth="1"/>
    <col min="7" max="7" width="10.140625" style="117" customWidth="1"/>
    <col min="8" max="8" width="13.7109375" style="117" customWidth="1"/>
    <col min="9" max="16384" width="8.28125" style="117" customWidth="1"/>
  </cols>
  <sheetData>
    <row r="1" spans="1:8" ht="12" customHeight="1">
      <c r="A1" s="118" t="s">
        <v>282</v>
      </c>
      <c r="B1" s="118"/>
      <c r="C1" s="118"/>
      <c r="D1" s="118"/>
      <c r="E1" s="118"/>
      <c r="F1" s="118"/>
      <c r="G1" s="119"/>
      <c r="H1" s="119"/>
    </row>
    <row r="2" spans="1:8" ht="21.75" customHeight="1">
      <c r="A2" s="120" t="s">
        <v>1</v>
      </c>
      <c r="B2" s="121"/>
      <c r="C2" s="121"/>
      <c r="D2" s="121"/>
      <c r="E2" s="121" t="s">
        <v>2</v>
      </c>
      <c r="F2" s="122" t="s">
        <v>3</v>
      </c>
      <c r="G2" s="122"/>
      <c r="H2" s="123">
        <v>121814067</v>
      </c>
    </row>
    <row r="3" spans="1:8" ht="15" customHeight="1">
      <c r="A3" s="120" t="str">
        <f>+'справка №1-БАЛАНС'!A4</f>
        <v>Вид на отчета: консолидиран междинен</v>
      </c>
      <c r="B3" s="121"/>
      <c r="C3" s="121"/>
      <c r="D3" s="121"/>
      <c r="E3" s="121" t="str">
        <f>+'справка №1-БАЛАНС'!E4</f>
        <v>Консолидиран</v>
      </c>
      <c r="F3" s="124" t="s">
        <v>6</v>
      </c>
      <c r="G3" s="125"/>
      <c r="H3" s="123" t="str">
        <f>'справка №1-БАЛАНС'!H4</f>
        <v> </v>
      </c>
    </row>
    <row r="4" spans="1:8" ht="17.25" customHeight="1">
      <c r="A4" s="120" t="s">
        <v>8</v>
      </c>
      <c r="B4" s="126"/>
      <c r="C4" s="126"/>
      <c r="D4" s="126"/>
      <c r="E4" s="127" t="str">
        <f>+'справка №1-БАЛАНС'!E5</f>
        <v>От 01-01-2015 до 31-12-2015г.</v>
      </c>
      <c r="F4" s="128"/>
      <c r="G4" s="119"/>
      <c r="H4" s="129" t="s">
        <v>283</v>
      </c>
    </row>
    <row r="5" spans="1:8" ht="24" customHeight="1">
      <c r="A5" s="130" t="s">
        <v>284</v>
      </c>
      <c r="B5" s="131" t="s">
        <v>12</v>
      </c>
      <c r="C5" s="130" t="s">
        <v>13</v>
      </c>
      <c r="D5" s="132" t="s">
        <v>17</v>
      </c>
      <c r="E5" s="133" t="s">
        <v>285</v>
      </c>
      <c r="F5" s="131" t="s">
        <v>12</v>
      </c>
      <c r="G5" s="130" t="s">
        <v>13</v>
      </c>
      <c r="H5" s="130" t="s">
        <v>17</v>
      </c>
    </row>
    <row r="6" spans="1:8" ht="12" customHeight="1">
      <c r="A6" s="133" t="s">
        <v>18</v>
      </c>
      <c r="B6" s="133" t="s">
        <v>19</v>
      </c>
      <c r="C6" s="133">
        <v>1</v>
      </c>
      <c r="D6" s="133">
        <v>2</v>
      </c>
      <c r="E6" s="133" t="s">
        <v>18</v>
      </c>
      <c r="F6" s="130" t="s">
        <v>19</v>
      </c>
      <c r="G6" s="130">
        <v>1</v>
      </c>
      <c r="H6" s="130">
        <v>2</v>
      </c>
    </row>
    <row r="7" spans="1:8" ht="12" customHeight="1">
      <c r="A7" s="134" t="s">
        <v>286</v>
      </c>
      <c r="B7" s="134"/>
      <c r="C7" s="135"/>
      <c r="D7" s="135"/>
      <c r="E7" s="134" t="s">
        <v>287</v>
      </c>
      <c r="F7" s="136"/>
      <c r="G7" s="137"/>
      <c r="H7" s="137"/>
    </row>
    <row r="8" spans="1:8" ht="12" customHeight="1">
      <c r="A8" s="138" t="s">
        <v>288</v>
      </c>
      <c r="B8" s="138"/>
      <c r="C8" s="139"/>
      <c r="D8" s="140"/>
      <c r="E8" s="138" t="s">
        <v>289</v>
      </c>
      <c r="F8" s="136"/>
      <c r="G8" s="137"/>
      <c r="H8" s="137"/>
    </row>
    <row r="9" spans="1:8" ht="12" customHeight="1">
      <c r="A9" s="141" t="s">
        <v>290</v>
      </c>
      <c r="B9" s="142" t="s">
        <v>291</v>
      </c>
      <c r="C9" s="143">
        <v>260</v>
      </c>
      <c r="D9" s="143">
        <v>433</v>
      </c>
      <c r="E9" s="141" t="s">
        <v>292</v>
      </c>
      <c r="F9" s="144" t="s">
        <v>293</v>
      </c>
      <c r="G9" s="145">
        <v>345</v>
      </c>
      <c r="H9" s="145">
        <v>600</v>
      </c>
    </row>
    <row r="10" spans="1:8" ht="12" customHeight="1">
      <c r="A10" s="141" t="s">
        <v>294</v>
      </c>
      <c r="B10" s="142" t="s">
        <v>295</v>
      </c>
      <c r="C10" s="143">
        <v>152</v>
      </c>
      <c r="D10" s="143">
        <v>183</v>
      </c>
      <c r="E10" s="141" t="s">
        <v>296</v>
      </c>
      <c r="F10" s="144" t="s">
        <v>297</v>
      </c>
      <c r="G10" s="145">
        <v>1296</v>
      </c>
      <c r="H10" s="145">
        <v>1124</v>
      </c>
    </row>
    <row r="11" spans="1:8" ht="12" customHeight="1">
      <c r="A11" s="141" t="s">
        <v>298</v>
      </c>
      <c r="B11" s="142" t="s">
        <v>299</v>
      </c>
      <c r="C11" s="143">
        <v>68</v>
      </c>
      <c r="D11" s="143">
        <v>69</v>
      </c>
      <c r="E11" s="146" t="s">
        <v>300</v>
      </c>
      <c r="F11" s="144" t="s">
        <v>301</v>
      </c>
      <c r="G11" s="145">
        <v>139</v>
      </c>
      <c r="H11" s="145">
        <v>158</v>
      </c>
    </row>
    <row r="12" spans="1:8" ht="12" customHeight="1">
      <c r="A12" s="141" t="s">
        <v>302</v>
      </c>
      <c r="B12" s="142" t="s">
        <v>303</v>
      </c>
      <c r="C12" s="143">
        <v>253</v>
      </c>
      <c r="D12" s="143">
        <v>250</v>
      </c>
      <c r="E12" s="146" t="s">
        <v>82</v>
      </c>
      <c r="F12" s="144" t="s">
        <v>304</v>
      </c>
      <c r="G12" s="145"/>
      <c r="H12" s="145">
        <v>11</v>
      </c>
    </row>
    <row r="13" spans="1:18" ht="12" customHeight="1">
      <c r="A13" s="141" t="s">
        <v>305</v>
      </c>
      <c r="B13" s="142" t="s">
        <v>306</v>
      </c>
      <c r="C13" s="143">
        <v>46</v>
      </c>
      <c r="D13" s="143">
        <v>44</v>
      </c>
      <c r="E13" s="147" t="s">
        <v>55</v>
      </c>
      <c r="F13" s="148" t="s">
        <v>307</v>
      </c>
      <c r="G13" s="137">
        <f>SUM(G9:G12)</f>
        <v>1780</v>
      </c>
      <c r="H13" s="137">
        <f>SUM(H9:H12)</f>
        <v>1893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8" ht="24" customHeight="1">
      <c r="A14" s="141" t="s">
        <v>308</v>
      </c>
      <c r="B14" s="142" t="s">
        <v>309</v>
      </c>
      <c r="C14" s="143">
        <v>999</v>
      </c>
      <c r="D14" s="143">
        <v>821</v>
      </c>
      <c r="E14" s="146"/>
      <c r="F14" s="150"/>
      <c r="G14" s="151"/>
      <c r="H14" s="151"/>
    </row>
    <row r="15" spans="1:8" ht="24" customHeight="1">
      <c r="A15" s="141" t="s">
        <v>310</v>
      </c>
      <c r="B15" s="142" t="s">
        <v>311</v>
      </c>
      <c r="C15" s="152"/>
      <c r="D15" s="152"/>
      <c r="E15" s="138" t="s">
        <v>312</v>
      </c>
      <c r="F15" s="153" t="s">
        <v>313</v>
      </c>
      <c r="G15" s="145">
        <v>3</v>
      </c>
      <c r="H15" s="145">
        <v>5</v>
      </c>
    </row>
    <row r="16" spans="1:8" ht="12" customHeight="1">
      <c r="A16" s="141" t="s">
        <v>314</v>
      </c>
      <c r="B16" s="142" t="s">
        <v>315</v>
      </c>
      <c r="C16" s="154">
        <v>62</v>
      </c>
      <c r="D16" s="154">
        <v>61</v>
      </c>
      <c r="E16" s="141" t="s">
        <v>316</v>
      </c>
      <c r="F16" s="150" t="s">
        <v>317</v>
      </c>
      <c r="G16" s="155"/>
      <c r="H16" s="155"/>
    </row>
    <row r="17" spans="1:8" ht="12" customHeight="1">
      <c r="A17" s="156" t="s">
        <v>318</v>
      </c>
      <c r="B17" s="142" t="s">
        <v>319</v>
      </c>
      <c r="C17" s="157"/>
      <c r="D17" s="157"/>
      <c r="E17" s="138"/>
      <c r="F17" s="136"/>
      <c r="G17" s="151"/>
      <c r="H17" s="151"/>
    </row>
    <row r="18" spans="1:8" ht="12" customHeight="1">
      <c r="A18" s="156" t="s">
        <v>320</v>
      </c>
      <c r="B18" s="142" t="s">
        <v>321</v>
      </c>
      <c r="C18" s="157"/>
      <c r="D18" s="157"/>
      <c r="E18" s="138" t="s">
        <v>322</v>
      </c>
      <c r="F18" s="136"/>
      <c r="G18" s="151"/>
      <c r="H18" s="151"/>
    </row>
    <row r="19" spans="1:15" ht="12" customHeight="1">
      <c r="A19" s="147" t="s">
        <v>55</v>
      </c>
      <c r="B19" s="158" t="s">
        <v>323</v>
      </c>
      <c r="C19" s="159">
        <f>SUM(C9:C15)+C16</f>
        <v>1840</v>
      </c>
      <c r="D19" s="159">
        <f>SUM(D9:D15)+D16</f>
        <v>1861</v>
      </c>
      <c r="E19" s="160" t="s">
        <v>324</v>
      </c>
      <c r="F19" s="150" t="s">
        <v>325</v>
      </c>
      <c r="G19" s="145">
        <v>24</v>
      </c>
      <c r="H19" s="145">
        <v>25</v>
      </c>
      <c r="I19" s="149"/>
      <c r="J19" s="149"/>
      <c r="K19" s="149"/>
      <c r="L19" s="149"/>
      <c r="M19" s="149"/>
      <c r="N19" s="149"/>
      <c r="O19" s="149"/>
    </row>
    <row r="20" spans="1:8" ht="12" customHeight="1">
      <c r="A20" s="138"/>
      <c r="B20" s="142"/>
      <c r="C20" s="159"/>
      <c r="D20" s="159"/>
      <c r="E20" s="161" t="s">
        <v>326</v>
      </c>
      <c r="F20" s="150" t="s">
        <v>327</v>
      </c>
      <c r="G20" s="145"/>
      <c r="H20" s="145"/>
    </row>
    <row r="21" spans="1:8" ht="24" customHeight="1">
      <c r="A21" s="138" t="s">
        <v>328</v>
      </c>
      <c r="B21" s="162"/>
      <c r="C21" s="159"/>
      <c r="D21" s="159"/>
      <c r="E21" s="141" t="s">
        <v>329</v>
      </c>
      <c r="F21" s="150" t="s">
        <v>330</v>
      </c>
      <c r="G21" s="145"/>
      <c r="H21" s="145"/>
    </row>
    <row r="22" spans="1:8" ht="24" customHeight="1">
      <c r="A22" s="136" t="s">
        <v>331</v>
      </c>
      <c r="B22" s="162" t="s">
        <v>332</v>
      </c>
      <c r="C22" s="143">
        <v>17</v>
      </c>
      <c r="D22" s="143">
        <v>21</v>
      </c>
      <c r="E22" s="160" t="s">
        <v>333</v>
      </c>
      <c r="F22" s="150" t="s">
        <v>334</v>
      </c>
      <c r="G22" s="145">
        <v>1</v>
      </c>
      <c r="H22" s="145"/>
    </row>
    <row r="23" spans="1:8" ht="24" customHeight="1">
      <c r="A23" s="141" t="s">
        <v>335</v>
      </c>
      <c r="B23" s="162" t="s">
        <v>336</v>
      </c>
      <c r="C23" s="143"/>
      <c r="D23" s="143"/>
      <c r="E23" s="141" t="s">
        <v>337</v>
      </c>
      <c r="F23" s="150" t="s">
        <v>338</v>
      </c>
      <c r="G23" s="145"/>
      <c r="H23" s="145"/>
    </row>
    <row r="24" spans="1:18" ht="12" customHeight="1">
      <c r="A24" s="141" t="s">
        <v>339</v>
      </c>
      <c r="B24" s="162" t="s">
        <v>340</v>
      </c>
      <c r="C24" s="143">
        <v>6</v>
      </c>
      <c r="D24" s="143">
        <v>4</v>
      </c>
      <c r="E24" s="147" t="s">
        <v>107</v>
      </c>
      <c r="F24" s="153" t="s">
        <v>341</v>
      </c>
      <c r="G24" s="137">
        <f>SUM(G19:G23)</f>
        <v>25</v>
      </c>
      <c r="H24" s="137">
        <f>SUM(H19:H23)</f>
        <v>25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8" ht="12" customHeight="1">
      <c r="A25" s="141" t="s">
        <v>82</v>
      </c>
      <c r="B25" s="162" t="s">
        <v>342</v>
      </c>
      <c r="C25" s="143">
        <v>6</v>
      </c>
      <c r="D25" s="143">
        <v>6</v>
      </c>
      <c r="E25" s="161"/>
      <c r="F25" s="136"/>
      <c r="G25" s="151"/>
      <c r="H25" s="151"/>
    </row>
    <row r="26" spans="1:14" ht="12" customHeight="1">
      <c r="A26" s="147" t="s">
        <v>80</v>
      </c>
      <c r="B26" s="163" t="s">
        <v>343</v>
      </c>
      <c r="C26" s="159">
        <f>SUM(C22:C25)</f>
        <v>29</v>
      </c>
      <c r="D26" s="159">
        <f>SUM(D22:D25)</f>
        <v>31</v>
      </c>
      <c r="E26" s="141"/>
      <c r="F26" s="136"/>
      <c r="G26" s="151"/>
      <c r="H26" s="151"/>
      <c r="I26" s="149"/>
      <c r="J26" s="149"/>
      <c r="K26" s="149"/>
      <c r="L26" s="149"/>
      <c r="M26" s="149"/>
      <c r="N26" s="149"/>
    </row>
    <row r="27" spans="1:8" ht="12" customHeight="1">
      <c r="A27" s="147"/>
      <c r="B27" s="163"/>
      <c r="C27" s="159"/>
      <c r="D27" s="159"/>
      <c r="E27" s="141"/>
      <c r="F27" s="136"/>
      <c r="G27" s="151"/>
      <c r="H27" s="151"/>
    </row>
    <row r="28" spans="1:18" ht="18" customHeight="1">
      <c r="A28" s="134" t="s">
        <v>344</v>
      </c>
      <c r="B28" s="131" t="s">
        <v>345</v>
      </c>
      <c r="C28" s="140">
        <f>C26+C19</f>
        <v>1869</v>
      </c>
      <c r="D28" s="140">
        <f>D26+D19</f>
        <v>1892</v>
      </c>
      <c r="E28" s="134" t="s">
        <v>346</v>
      </c>
      <c r="F28" s="153" t="s">
        <v>347</v>
      </c>
      <c r="G28" s="137">
        <f>G13+G15+G24</f>
        <v>1808</v>
      </c>
      <c r="H28" s="137">
        <f>H13+H15+H24</f>
        <v>1923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8" ht="12" customHeight="1">
      <c r="A29" s="134"/>
      <c r="B29" s="131"/>
      <c r="C29" s="159"/>
      <c r="D29" s="159"/>
      <c r="E29" s="134"/>
      <c r="F29" s="150"/>
      <c r="G29" s="151"/>
      <c r="H29" s="151"/>
    </row>
    <row r="30" spans="1:18" ht="12" customHeight="1">
      <c r="A30" s="134" t="s">
        <v>348</v>
      </c>
      <c r="B30" s="131" t="s">
        <v>349</v>
      </c>
      <c r="C30" s="140">
        <f>IF((G28-C28)&gt;0,G28-C28,0)</f>
        <v>0</v>
      </c>
      <c r="D30" s="140">
        <f>IF((H28-D28)&gt;0,H28-D28,0)</f>
        <v>31</v>
      </c>
      <c r="E30" s="134" t="s">
        <v>350</v>
      </c>
      <c r="F30" s="153" t="s">
        <v>351</v>
      </c>
      <c r="G30" s="151">
        <f>IF((C28-G28)&gt;0,C28-G28,0)</f>
        <v>61</v>
      </c>
      <c r="H30" s="151">
        <f>IF((D28-H28)&gt;0,D28-H28,0)</f>
        <v>0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8" ht="24" customHeight="1">
      <c r="A31" s="164" t="s">
        <v>352</v>
      </c>
      <c r="B31" s="163" t="s">
        <v>353</v>
      </c>
      <c r="C31" s="143"/>
      <c r="D31" s="143"/>
      <c r="E31" s="138" t="s">
        <v>354</v>
      </c>
      <c r="F31" s="150" t="s">
        <v>355</v>
      </c>
      <c r="G31" s="145"/>
      <c r="H31" s="145"/>
    </row>
    <row r="32" spans="1:8" ht="12" customHeight="1">
      <c r="A32" s="138" t="s">
        <v>356</v>
      </c>
      <c r="B32" s="165" t="s">
        <v>357</v>
      </c>
      <c r="C32" s="143"/>
      <c r="D32" s="143"/>
      <c r="E32" s="138" t="s">
        <v>358</v>
      </c>
      <c r="F32" s="150" t="s">
        <v>359</v>
      </c>
      <c r="G32" s="145"/>
      <c r="H32" s="145"/>
    </row>
    <row r="33" spans="1:18" ht="12" customHeight="1">
      <c r="A33" s="166" t="s">
        <v>360</v>
      </c>
      <c r="B33" s="163" t="s">
        <v>361</v>
      </c>
      <c r="C33" s="159">
        <f>C28+C31+C32</f>
        <v>1869</v>
      </c>
      <c r="D33" s="159">
        <f>D28+D31+D32</f>
        <v>1892</v>
      </c>
      <c r="E33" s="134" t="s">
        <v>362</v>
      </c>
      <c r="F33" s="153" t="s">
        <v>363</v>
      </c>
      <c r="G33" s="151">
        <f>G32+G31+G28</f>
        <v>1808</v>
      </c>
      <c r="H33" s="151">
        <f>H32+H31+H28</f>
        <v>1923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12" customHeight="1">
      <c r="A34" s="166" t="s">
        <v>364</v>
      </c>
      <c r="B34" s="131" t="s">
        <v>365</v>
      </c>
      <c r="C34" s="140">
        <f>IF((G33-C33)&gt;0,G33-C33,0)</f>
        <v>0</v>
      </c>
      <c r="D34" s="140">
        <f>IF((H33-D33)&gt;0,H33-D33,0)</f>
        <v>31</v>
      </c>
      <c r="E34" s="166" t="s">
        <v>366</v>
      </c>
      <c r="F34" s="153" t="s">
        <v>367</v>
      </c>
      <c r="G34" s="137">
        <f>IF((C33-G33)&gt;0,C33-G33,0)</f>
        <v>61</v>
      </c>
      <c r="H34" s="137">
        <f>IF((D33-H33)&gt;0,D33-H33,0)</f>
        <v>0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4" ht="12" customHeight="1">
      <c r="A35" s="138" t="s">
        <v>368</v>
      </c>
      <c r="B35" s="163" t="s">
        <v>369</v>
      </c>
      <c r="C35" s="159">
        <f>C36+C37+C38</f>
        <v>0</v>
      </c>
      <c r="D35" s="159">
        <f>D36+D37+D38</f>
        <v>0</v>
      </c>
      <c r="E35" s="167"/>
      <c r="F35" s="136"/>
      <c r="G35" s="151"/>
      <c r="H35" s="151"/>
      <c r="I35" s="149"/>
      <c r="J35" s="149"/>
      <c r="K35" s="149"/>
      <c r="L35" s="149"/>
      <c r="M35" s="149"/>
      <c r="N35" s="149"/>
    </row>
    <row r="36" spans="1:8" ht="18.75" customHeight="1">
      <c r="A36" s="168" t="s">
        <v>370</v>
      </c>
      <c r="B36" s="162" t="s">
        <v>371</v>
      </c>
      <c r="C36" s="143"/>
      <c r="D36" s="143"/>
      <c r="E36" s="167"/>
      <c r="F36" s="136"/>
      <c r="G36" s="151"/>
      <c r="H36" s="151"/>
    </row>
    <row r="37" spans="1:8" ht="24" customHeight="1">
      <c r="A37" s="168" t="s">
        <v>372</v>
      </c>
      <c r="B37" s="169" t="s">
        <v>373</v>
      </c>
      <c r="C37" s="170"/>
      <c r="D37" s="170"/>
      <c r="E37" s="167"/>
      <c r="F37" s="150"/>
      <c r="G37" s="151"/>
      <c r="H37" s="151"/>
    </row>
    <row r="38" spans="1:8" ht="12" customHeight="1">
      <c r="A38" s="171" t="s">
        <v>374</v>
      </c>
      <c r="B38" s="169" t="s">
        <v>375</v>
      </c>
      <c r="C38" s="172"/>
      <c r="D38" s="173"/>
      <c r="E38" s="167"/>
      <c r="F38" s="150"/>
      <c r="G38" s="151"/>
      <c r="H38" s="151"/>
    </row>
    <row r="39" spans="1:18" ht="17.25" customHeight="1">
      <c r="A39" s="174" t="s">
        <v>376</v>
      </c>
      <c r="B39" s="175" t="s">
        <v>377</v>
      </c>
      <c r="C39" s="176">
        <f>+IF((G33-C33-C35)&gt;0,G33-C33-C35,0)</f>
        <v>0</v>
      </c>
      <c r="D39" s="177">
        <f>+IF((H33-D33-D35)&gt;0,H33-D33-D35,0)</f>
        <v>31</v>
      </c>
      <c r="E39" s="178" t="s">
        <v>378</v>
      </c>
      <c r="F39" s="179" t="s">
        <v>379</v>
      </c>
      <c r="G39" s="180">
        <f>IF(G34&gt;0,IF(C35+G34&lt;0,0,C35+G34),IF(C34-C35&lt;0,C35-C34,0))</f>
        <v>61</v>
      </c>
      <c r="H39" s="180">
        <f>IF(H34&gt;0,IF(D35+H34&lt;0,0,D35+H34),IF(D34-D35&lt;0,D35-D34,0))</f>
        <v>0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8" ht="12" customHeight="1">
      <c r="A40" s="134" t="s">
        <v>380</v>
      </c>
      <c r="B40" s="133" t="s">
        <v>381</v>
      </c>
      <c r="C40" s="173">
        <v>10</v>
      </c>
      <c r="D40" s="173">
        <v>16</v>
      </c>
      <c r="E40" s="134" t="s">
        <v>380</v>
      </c>
      <c r="F40" s="179" t="s">
        <v>382</v>
      </c>
      <c r="G40" s="145"/>
      <c r="H40" s="145"/>
    </row>
    <row r="41" spans="1:18" ht="12" customHeight="1">
      <c r="A41" s="134" t="s">
        <v>383</v>
      </c>
      <c r="B41" s="130" t="s">
        <v>384</v>
      </c>
      <c r="C41" s="135">
        <f>IF(G39=0,IF(C39-C40&gt;0,C39-C40+G40,0),IF(G39-G40&lt;0,G40-G39+C39,0))</f>
        <v>0</v>
      </c>
      <c r="D41" s="135">
        <f>IF(H39=0,IF(D39-D40&gt;0,D39-D40+H40,0),IF(H39-H40&lt;0,H40-H39+D39,0))</f>
        <v>15</v>
      </c>
      <c r="E41" s="134" t="s">
        <v>385</v>
      </c>
      <c r="F41" s="179" t="s">
        <v>386</v>
      </c>
      <c r="G41" s="135">
        <f>IF(C39=0,IF(G39-G40&gt;0,G39-G40+C40,0),IF(C39-C40&lt;0,C40-C39+G40,0))</f>
        <v>71</v>
      </c>
      <c r="H41" s="135">
        <f>IF(D39=0,IF(H39-H40&gt;0,H39-H40+D40,0),IF(D39-D40&lt;0,D40-D39+H40,0))</f>
        <v>0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12" customHeight="1">
      <c r="A42" s="181" t="s">
        <v>387</v>
      </c>
      <c r="B42" s="130" t="s">
        <v>388</v>
      </c>
      <c r="C42" s="182">
        <f>C33+C35+C39</f>
        <v>1869</v>
      </c>
      <c r="D42" s="182">
        <f>D33+D35+D39</f>
        <v>1923</v>
      </c>
      <c r="E42" s="181" t="s">
        <v>389</v>
      </c>
      <c r="F42" s="175" t="s">
        <v>390</v>
      </c>
      <c r="G42" s="151">
        <f>G39+G33</f>
        <v>1869</v>
      </c>
      <c r="H42" s="151">
        <f>H39+H33</f>
        <v>1923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8" ht="12" customHeight="1">
      <c r="A43" s="183"/>
      <c r="B43" s="184"/>
      <c r="C43" s="185"/>
      <c r="D43" s="185"/>
      <c r="E43" s="186"/>
      <c r="F43" s="187"/>
      <c r="G43" s="188"/>
      <c r="H43" s="188"/>
    </row>
    <row r="44" spans="1:15" ht="12" customHeight="1">
      <c r="A44" s="189" t="str">
        <f>+'справка №1-БАЛАНС'!A98</f>
        <v>Дата на съставяне: 24.02.2016г.</v>
      </c>
      <c r="B44" s="190"/>
      <c r="C44" s="190" t="s">
        <v>278</v>
      </c>
      <c r="D44" s="190"/>
      <c r="E44" s="190"/>
      <c r="F44" s="190"/>
      <c r="G44" s="190"/>
      <c r="H44" s="190"/>
      <c r="I44" s="149"/>
      <c r="J44" s="149"/>
      <c r="K44" s="149"/>
      <c r="L44" s="149"/>
      <c r="M44" s="149"/>
      <c r="N44" s="149"/>
      <c r="O44" s="149"/>
    </row>
    <row r="45" spans="1:8" ht="12" customHeight="1">
      <c r="A45" s="191"/>
      <c r="B45" s="192"/>
      <c r="C45" s="188"/>
      <c r="D45" s="188" t="str">
        <f>+'справка №1-БАЛАНС'!D99</f>
        <v>/Р.Цолева/</v>
      </c>
      <c r="E45" s="193"/>
      <c r="F45" s="194"/>
      <c r="G45" s="195"/>
      <c r="H45" s="195"/>
    </row>
    <row r="46" spans="1:8" ht="12.75" customHeight="1">
      <c r="A46" s="191"/>
      <c r="B46" s="192"/>
      <c r="C46" s="121" t="s">
        <v>280</v>
      </c>
      <c r="D46" s="119"/>
      <c r="E46" s="196"/>
      <c r="F46" s="196"/>
      <c r="G46" s="119"/>
      <c r="H46" s="119"/>
    </row>
    <row r="47" spans="1:8" ht="12" customHeight="1">
      <c r="A47" s="197"/>
      <c r="B47" s="187"/>
      <c r="C47" s="188"/>
      <c r="D47" s="198" t="s">
        <v>391</v>
      </c>
      <c r="E47" s="198"/>
      <c r="F47" s="198"/>
      <c r="G47" s="198"/>
      <c r="H47" s="198"/>
    </row>
    <row r="48" spans="1:8" ht="12" customHeight="1">
      <c r="A48" s="197"/>
      <c r="B48" s="187"/>
      <c r="C48" s="188"/>
      <c r="D48" s="188"/>
      <c r="E48" s="187"/>
      <c r="F48" s="187"/>
      <c r="G48" s="195"/>
      <c r="H48" s="195"/>
    </row>
    <row r="49" spans="1:8" ht="12" customHeight="1">
      <c r="A49" s="197"/>
      <c r="B49" s="187"/>
      <c r="C49" s="188"/>
      <c r="D49" s="188"/>
      <c r="E49" s="187"/>
      <c r="F49" s="187"/>
      <c r="G49" s="195"/>
      <c r="H49" s="195"/>
    </row>
    <row r="50" spans="1:8" ht="12" customHeight="1">
      <c r="A50" s="197"/>
      <c r="B50" s="197"/>
      <c r="C50" s="199"/>
      <c r="D50" s="199"/>
      <c r="E50" s="197"/>
      <c r="F50" s="197"/>
      <c r="G50" s="200"/>
      <c r="H50" s="200"/>
    </row>
    <row r="51" spans="1:8" ht="12" customHeight="1">
      <c r="A51" s="197"/>
      <c r="B51" s="197"/>
      <c r="C51" s="199"/>
      <c r="D51" s="199"/>
      <c r="E51" s="197"/>
      <c r="F51" s="197"/>
      <c r="G51" s="200"/>
      <c r="H51" s="200"/>
    </row>
    <row r="52" spans="1:8" ht="12" customHeight="1">
      <c r="A52" s="197"/>
      <c r="B52" s="197"/>
      <c r="C52" s="199"/>
      <c r="D52" s="199"/>
      <c r="E52" s="197"/>
      <c r="F52" s="197"/>
      <c r="G52" s="200"/>
      <c r="H52" s="200"/>
    </row>
    <row r="53" spans="1:8" ht="12" customHeight="1">
      <c r="A53" s="197"/>
      <c r="B53" s="197"/>
      <c r="C53" s="199"/>
      <c r="D53" s="199"/>
      <c r="E53" s="197"/>
      <c r="F53" s="197"/>
      <c r="G53" s="200"/>
      <c r="H53" s="200"/>
    </row>
    <row r="54" spans="1:8" ht="12" customHeight="1">
      <c r="A54" s="197"/>
      <c r="B54" s="197"/>
      <c r="C54" s="199"/>
      <c r="D54" s="199"/>
      <c r="E54" s="197"/>
      <c r="F54" s="197"/>
      <c r="G54" s="200"/>
      <c r="H54" s="200"/>
    </row>
    <row r="55" spans="1:8" ht="12" customHeight="1">
      <c r="A55" s="197"/>
      <c r="B55" s="197"/>
      <c r="C55" s="199"/>
      <c r="D55" s="199"/>
      <c r="E55" s="197"/>
      <c r="F55" s="197"/>
      <c r="G55" s="200"/>
      <c r="H55" s="200"/>
    </row>
    <row r="56" spans="1:8" ht="12" customHeight="1">
      <c r="A56" s="197"/>
      <c r="B56" s="197"/>
      <c r="C56" s="199"/>
      <c r="D56" s="199"/>
      <c r="E56" s="197"/>
      <c r="F56" s="197"/>
      <c r="G56" s="200"/>
      <c r="H56" s="200"/>
    </row>
    <row r="57" spans="1:8" ht="12" customHeight="1">
      <c r="A57" s="197"/>
      <c r="B57" s="197"/>
      <c r="C57" s="199"/>
      <c r="D57" s="199"/>
      <c r="E57" s="197"/>
      <c r="F57" s="197"/>
      <c r="G57" s="200"/>
      <c r="H57" s="200"/>
    </row>
    <row r="58" spans="1:8" ht="12" customHeight="1">
      <c r="A58" s="197"/>
      <c r="B58" s="197"/>
      <c r="C58" s="199"/>
      <c r="D58" s="199"/>
      <c r="E58" s="197"/>
      <c r="F58" s="197"/>
      <c r="G58" s="200"/>
      <c r="H58" s="200"/>
    </row>
    <row r="59" spans="1:8" ht="12" customHeight="1">
      <c r="A59" s="197"/>
      <c r="B59" s="197"/>
      <c r="C59" s="199"/>
      <c r="D59" s="199"/>
      <c r="E59" s="197"/>
      <c r="F59" s="197"/>
      <c r="G59" s="200"/>
      <c r="H59" s="200"/>
    </row>
    <row r="60" spans="1:8" ht="12" customHeight="1">
      <c r="A60" s="197"/>
      <c r="B60" s="197"/>
      <c r="C60" s="199"/>
      <c r="D60" s="199"/>
      <c r="E60" s="197"/>
      <c r="F60" s="197"/>
      <c r="G60" s="200"/>
      <c r="H60" s="200"/>
    </row>
    <row r="61" spans="1:8" ht="12" customHeight="1">
      <c r="A61" s="197"/>
      <c r="B61" s="197"/>
      <c r="C61" s="199"/>
      <c r="D61" s="199"/>
      <c r="E61" s="197"/>
      <c r="F61" s="197"/>
      <c r="G61" s="200"/>
      <c r="H61" s="200"/>
    </row>
    <row r="62" spans="1:8" ht="12" customHeight="1">
      <c r="A62" s="197"/>
      <c r="B62" s="197"/>
      <c r="C62" s="199"/>
      <c r="D62" s="199"/>
      <c r="E62" s="197"/>
      <c r="F62" s="197"/>
      <c r="G62" s="200"/>
      <c r="H62" s="200"/>
    </row>
    <row r="63" spans="1:8" ht="12" customHeight="1">
      <c r="A63" s="197"/>
      <c r="B63" s="197"/>
      <c r="C63" s="199"/>
      <c r="D63" s="199"/>
      <c r="E63" s="197"/>
      <c r="F63" s="197"/>
      <c r="G63" s="200"/>
      <c r="H63" s="200"/>
    </row>
    <row r="64" spans="1:8" ht="12" customHeight="1">
      <c r="A64" s="197"/>
      <c r="B64" s="197"/>
      <c r="C64" s="199"/>
      <c r="D64" s="199"/>
      <c r="E64" s="197"/>
      <c r="F64" s="197"/>
      <c r="G64" s="200"/>
      <c r="H64" s="200"/>
    </row>
    <row r="65" spans="1:8" ht="12" customHeight="1">
      <c r="A65" s="197"/>
      <c r="B65" s="197"/>
      <c r="C65" s="199"/>
      <c r="D65" s="199"/>
      <c r="E65" s="197"/>
      <c r="F65" s="197"/>
      <c r="G65" s="200"/>
      <c r="H65" s="200"/>
    </row>
    <row r="66" spans="1:8" ht="12" customHeight="1">
      <c r="A66" s="197"/>
      <c r="B66" s="197"/>
      <c r="C66" s="199"/>
      <c r="D66" s="199"/>
      <c r="E66" s="197"/>
      <c r="F66" s="197"/>
      <c r="G66" s="200"/>
      <c r="H66" s="200"/>
    </row>
    <row r="67" spans="1:8" ht="12" customHeight="1">
      <c r="A67" s="197"/>
      <c r="B67" s="197"/>
      <c r="C67" s="199"/>
      <c r="D67" s="199"/>
      <c r="E67" s="197"/>
      <c r="F67" s="197"/>
      <c r="G67" s="200"/>
      <c r="H67" s="200"/>
    </row>
    <row r="68" spans="1:8" ht="12" customHeight="1">
      <c r="A68" s="197"/>
      <c r="B68" s="197"/>
      <c r="C68" s="199"/>
      <c r="D68" s="199"/>
      <c r="E68" s="197"/>
      <c r="F68" s="197"/>
      <c r="G68" s="200"/>
      <c r="H68" s="200"/>
    </row>
    <row r="69" spans="1:8" ht="12" customHeight="1">
      <c r="A69" s="197"/>
      <c r="B69" s="197"/>
      <c r="C69" s="199"/>
      <c r="D69" s="199"/>
      <c r="E69" s="197"/>
      <c r="F69" s="197"/>
      <c r="G69" s="200"/>
      <c r="H69" s="200"/>
    </row>
    <row r="70" spans="1:8" ht="12" customHeight="1">
      <c r="A70" s="197"/>
      <c r="B70" s="197"/>
      <c r="C70" s="199"/>
      <c r="D70" s="199"/>
      <c r="E70" s="197"/>
      <c r="F70" s="197"/>
      <c r="G70" s="200"/>
      <c r="H70" s="200"/>
    </row>
    <row r="71" spans="1:8" ht="12" customHeight="1">
      <c r="A71" s="197"/>
      <c r="B71" s="197"/>
      <c r="C71" s="199"/>
      <c r="D71" s="199"/>
      <c r="E71" s="197"/>
      <c r="F71" s="197"/>
      <c r="G71" s="200"/>
      <c r="H71" s="200"/>
    </row>
    <row r="72" spans="1:8" ht="12" customHeight="1">
      <c r="A72" s="197"/>
      <c r="B72" s="197"/>
      <c r="C72" s="199"/>
      <c r="D72" s="199"/>
      <c r="E72" s="197"/>
      <c r="F72" s="197"/>
      <c r="G72" s="200"/>
      <c r="H72" s="200"/>
    </row>
    <row r="73" spans="1:8" ht="12" customHeight="1">
      <c r="A73" s="197"/>
      <c r="B73" s="197"/>
      <c r="C73" s="199"/>
      <c r="D73" s="199"/>
      <c r="E73" s="197"/>
      <c r="F73" s="197"/>
      <c r="G73" s="200"/>
      <c r="H73" s="200"/>
    </row>
    <row r="74" spans="1:8" ht="12" customHeight="1">
      <c r="A74" s="197"/>
      <c r="B74" s="197"/>
      <c r="C74" s="199"/>
      <c r="D74" s="199"/>
      <c r="E74" s="197"/>
      <c r="F74" s="197"/>
      <c r="G74" s="200"/>
      <c r="H74" s="200"/>
    </row>
    <row r="75" spans="1:8" ht="12" customHeight="1">
      <c r="A75" s="197"/>
      <c r="B75" s="197"/>
      <c r="C75" s="199"/>
      <c r="D75" s="199"/>
      <c r="E75" s="197"/>
      <c r="F75" s="197"/>
      <c r="G75" s="200"/>
      <c r="H75" s="200"/>
    </row>
    <row r="76" spans="1:8" ht="12" customHeight="1">
      <c r="A76" s="197"/>
      <c r="B76" s="197"/>
      <c r="C76" s="199"/>
      <c r="D76" s="199"/>
      <c r="E76" s="197"/>
      <c r="F76" s="197"/>
      <c r="G76" s="200"/>
      <c r="H76" s="200"/>
    </row>
    <row r="77" spans="1:8" ht="12" customHeight="1">
      <c r="A77" s="197"/>
      <c r="B77" s="197"/>
      <c r="C77" s="199"/>
      <c r="D77" s="199"/>
      <c r="E77" s="197"/>
      <c r="F77" s="197"/>
      <c r="G77" s="200"/>
      <c r="H77" s="200"/>
    </row>
    <row r="78" spans="1:8" ht="12" customHeight="1">
      <c r="A78" s="197"/>
      <c r="B78" s="197"/>
      <c r="C78" s="199"/>
      <c r="D78" s="199"/>
      <c r="E78" s="197"/>
      <c r="F78" s="197"/>
      <c r="G78" s="200"/>
      <c r="H78" s="200"/>
    </row>
    <row r="79" spans="1:8" ht="12" customHeight="1">
      <c r="A79" s="197"/>
      <c r="B79" s="197"/>
      <c r="C79" s="199"/>
      <c r="D79" s="199"/>
      <c r="E79" s="197"/>
      <c r="F79" s="197"/>
      <c r="G79" s="200"/>
      <c r="H79" s="200"/>
    </row>
    <row r="80" spans="1:8" ht="12" customHeight="1">
      <c r="A80" s="197"/>
      <c r="B80" s="197"/>
      <c r="C80" s="199"/>
      <c r="D80" s="199"/>
      <c r="E80" s="197"/>
      <c r="F80" s="197"/>
      <c r="G80" s="200"/>
      <c r="H80" s="200"/>
    </row>
    <row r="81" spans="1:8" ht="12" customHeight="1">
      <c r="A81" s="197"/>
      <c r="B81" s="197"/>
      <c r="C81" s="199"/>
      <c r="D81" s="199"/>
      <c r="E81" s="197"/>
      <c r="F81" s="197"/>
      <c r="G81" s="200"/>
      <c r="H81" s="200"/>
    </row>
    <row r="82" spans="1:8" ht="12" customHeight="1">
      <c r="A82" s="197"/>
      <c r="B82" s="197"/>
      <c r="C82" s="199"/>
      <c r="D82" s="199"/>
      <c r="E82" s="197"/>
      <c r="F82" s="197"/>
      <c r="G82" s="200"/>
      <c r="H82" s="200"/>
    </row>
    <row r="83" spans="1:8" ht="12" customHeight="1">
      <c r="A83" s="197"/>
      <c r="B83" s="197"/>
      <c r="C83" s="199"/>
      <c r="D83" s="199"/>
      <c r="E83" s="197"/>
      <c r="F83" s="197"/>
      <c r="G83" s="200"/>
      <c r="H83" s="200"/>
    </row>
    <row r="84" spans="1:8" ht="12" customHeight="1">
      <c r="A84" s="197"/>
      <c r="B84" s="197"/>
      <c r="C84" s="199"/>
      <c r="D84" s="199"/>
      <c r="E84" s="197"/>
      <c r="F84" s="197"/>
      <c r="G84" s="200"/>
      <c r="H84" s="200"/>
    </row>
    <row r="85" spans="1:8" ht="12" customHeight="1">
      <c r="A85" s="197"/>
      <c r="B85" s="197"/>
      <c r="C85" s="199"/>
      <c r="D85" s="199"/>
      <c r="E85" s="197"/>
      <c r="F85" s="197"/>
      <c r="G85" s="200"/>
      <c r="H85" s="200"/>
    </row>
    <row r="86" spans="1:8" ht="12" customHeight="1">
      <c r="A86" s="197"/>
      <c r="B86" s="197"/>
      <c r="C86" s="199"/>
      <c r="D86" s="199"/>
      <c r="E86" s="197"/>
      <c r="F86" s="197"/>
      <c r="G86" s="200"/>
      <c r="H86" s="200"/>
    </row>
    <row r="87" spans="1:8" ht="12" customHeight="1">
      <c r="A87" s="197"/>
      <c r="B87" s="197"/>
      <c r="C87" s="199"/>
      <c r="D87" s="199"/>
      <c r="E87" s="197"/>
      <c r="F87" s="197"/>
      <c r="G87" s="200"/>
      <c r="H87" s="200"/>
    </row>
    <row r="88" spans="1:8" ht="12" customHeight="1">
      <c r="A88" s="197"/>
      <c r="B88" s="197"/>
      <c r="C88" s="199"/>
      <c r="D88" s="199"/>
      <c r="E88" s="197"/>
      <c r="F88" s="197"/>
      <c r="G88" s="200"/>
      <c r="H88" s="200"/>
    </row>
    <row r="89" spans="1:8" ht="12" customHeight="1">
      <c r="A89" s="197"/>
      <c r="B89" s="197"/>
      <c r="C89" s="199"/>
      <c r="D89" s="199"/>
      <c r="E89" s="197"/>
      <c r="F89" s="197"/>
      <c r="G89" s="200"/>
      <c r="H89" s="200"/>
    </row>
    <row r="90" spans="1:8" ht="12" customHeight="1">
      <c r="A90" s="197"/>
      <c r="B90" s="197"/>
      <c r="C90" s="199"/>
      <c r="D90" s="199"/>
      <c r="E90" s="197"/>
      <c r="F90" s="197"/>
      <c r="G90" s="200"/>
      <c r="H90" s="200"/>
    </row>
    <row r="91" spans="1:8" ht="12" customHeight="1">
      <c r="A91" s="197"/>
      <c r="B91" s="197"/>
      <c r="C91" s="199"/>
      <c r="D91" s="199"/>
      <c r="E91" s="197"/>
      <c r="F91" s="197"/>
      <c r="G91" s="200"/>
      <c r="H91" s="200"/>
    </row>
    <row r="92" spans="1:8" ht="12" customHeight="1">
      <c r="A92" s="197"/>
      <c r="B92" s="197"/>
      <c r="C92" s="199"/>
      <c r="D92" s="199"/>
      <c r="E92" s="197"/>
      <c r="F92" s="197"/>
      <c r="G92" s="200"/>
      <c r="H92" s="200"/>
    </row>
    <row r="93" spans="1:8" ht="12" customHeight="1">
      <c r="A93" s="197"/>
      <c r="B93" s="197"/>
      <c r="C93" s="199"/>
      <c r="D93" s="199"/>
      <c r="E93" s="197"/>
      <c r="F93" s="197"/>
      <c r="G93" s="200"/>
      <c r="H93" s="200"/>
    </row>
    <row r="94" spans="1:8" ht="12" customHeight="1">
      <c r="A94" s="197"/>
      <c r="B94" s="197"/>
      <c r="C94" s="199"/>
      <c r="D94" s="199"/>
      <c r="E94" s="197"/>
      <c r="F94" s="197"/>
      <c r="G94" s="200"/>
      <c r="H94" s="200"/>
    </row>
    <row r="95" spans="1:8" ht="12" customHeight="1">
      <c r="A95" s="197"/>
      <c r="B95" s="197"/>
      <c r="C95" s="199"/>
      <c r="D95" s="199"/>
      <c r="E95" s="197"/>
      <c r="F95" s="197"/>
      <c r="G95" s="200"/>
      <c r="H95" s="200"/>
    </row>
    <row r="96" spans="1:8" ht="12" customHeight="1">
      <c r="A96" s="197"/>
      <c r="B96" s="197"/>
      <c r="C96" s="199"/>
      <c r="D96" s="199"/>
      <c r="E96" s="197"/>
      <c r="F96" s="197"/>
      <c r="G96" s="200"/>
      <c r="H96" s="200"/>
    </row>
    <row r="97" spans="1:8" ht="12" customHeight="1">
      <c r="A97" s="197"/>
      <c r="B97" s="197"/>
      <c r="C97" s="199"/>
      <c r="D97" s="199"/>
      <c r="E97" s="197"/>
      <c r="F97" s="197"/>
      <c r="G97" s="200"/>
      <c r="H97" s="200"/>
    </row>
    <row r="98" spans="1:8" ht="12" customHeight="1">
      <c r="A98" s="197"/>
      <c r="B98" s="197"/>
      <c r="C98" s="199"/>
      <c r="D98" s="199"/>
      <c r="E98" s="197"/>
      <c r="F98" s="197"/>
      <c r="G98" s="200"/>
      <c r="H98" s="200"/>
    </row>
    <row r="99" spans="1:8" ht="12" customHeight="1">
      <c r="A99" s="197"/>
      <c r="B99" s="197"/>
      <c r="C99" s="199"/>
      <c r="D99" s="199"/>
      <c r="E99" s="197"/>
      <c r="F99" s="197"/>
      <c r="G99" s="200"/>
      <c r="H99" s="200"/>
    </row>
    <row r="100" spans="1:8" ht="12" customHeight="1">
      <c r="A100" s="197"/>
      <c r="B100" s="197"/>
      <c r="C100" s="199"/>
      <c r="D100" s="199"/>
      <c r="E100" s="197"/>
      <c r="F100" s="197"/>
      <c r="G100" s="200"/>
      <c r="H100" s="200"/>
    </row>
    <row r="101" spans="1:8" ht="12" customHeight="1">
      <c r="A101" s="197"/>
      <c r="B101" s="197"/>
      <c r="C101" s="199"/>
      <c r="D101" s="199"/>
      <c r="E101" s="197"/>
      <c r="F101" s="197"/>
      <c r="G101" s="200"/>
      <c r="H101" s="200"/>
    </row>
    <row r="102" spans="1:8" ht="12" customHeight="1">
      <c r="A102" s="197"/>
      <c r="B102" s="197"/>
      <c r="C102" s="199"/>
      <c r="D102" s="199"/>
      <c r="E102" s="197"/>
      <c r="F102" s="197"/>
      <c r="G102" s="200"/>
      <c r="H102" s="200"/>
    </row>
    <row r="103" spans="1:6" ht="12" customHeight="1">
      <c r="A103" s="197"/>
      <c r="B103" s="197"/>
      <c r="C103" s="201"/>
      <c r="D103" s="201"/>
      <c r="E103" s="197"/>
      <c r="F103" s="197"/>
    </row>
    <row r="104" spans="1:6" ht="12" customHeight="1">
      <c r="A104" s="197"/>
      <c r="B104" s="197"/>
      <c r="C104" s="201"/>
      <c r="D104" s="201"/>
      <c r="E104" s="197"/>
      <c r="F104" s="197"/>
    </row>
    <row r="105" spans="1:6" ht="12" customHeight="1">
      <c r="A105" s="197"/>
      <c r="B105" s="197"/>
      <c r="C105" s="201"/>
      <c r="D105" s="201"/>
      <c r="E105" s="197"/>
      <c r="F105" s="197"/>
    </row>
    <row r="106" spans="1:6" ht="12" customHeight="1">
      <c r="A106" s="197"/>
      <c r="B106" s="197"/>
      <c r="C106" s="201"/>
      <c r="D106" s="201"/>
      <c r="E106" s="197"/>
      <c r="F106" s="197"/>
    </row>
    <row r="107" spans="1:6" ht="12" customHeight="1">
      <c r="A107" s="197"/>
      <c r="B107" s="197"/>
      <c r="C107" s="201"/>
      <c r="D107" s="201"/>
      <c r="E107" s="197"/>
      <c r="F107" s="197"/>
    </row>
    <row r="108" spans="1:6" ht="12" customHeight="1">
      <c r="A108" s="197"/>
      <c r="B108" s="197"/>
      <c r="C108" s="201"/>
      <c r="D108" s="201"/>
      <c r="E108" s="197"/>
      <c r="F108" s="197"/>
    </row>
    <row r="109" spans="1:6" ht="12" customHeight="1">
      <c r="A109" s="197"/>
      <c r="B109" s="197"/>
      <c r="C109" s="201"/>
      <c r="D109" s="201"/>
      <c r="E109" s="197"/>
      <c r="F109" s="197"/>
    </row>
    <row r="110" spans="1:6" ht="12" customHeight="1">
      <c r="A110" s="197"/>
      <c r="B110" s="197"/>
      <c r="C110" s="201"/>
      <c r="D110" s="201"/>
      <c r="E110" s="197"/>
      <c r="F110" s="197"/>
    </row>
    <row r="111" spans="1:6" ht="12" customHeight="1">
      <c r="A111" s="197"/>
      <c r="B111" s="197"/>
      <c r="C111" s="201"/>
      <c r="D111" s="201"/>
      <c r="E111" s="197"/>
      <c r="F111" s="197"/>
    </row>
    <row r="112" spans="1:6" ht="12" customHeight="1">
      <c r="A112" s="197"/>
      <c r="B112" s="197"/>
      <c r="C112" s="201"/>
      <c r="D112" s="201"/>
      <c r="E112" s="197"/>
      <c r="F112" s="197"/>
    </row>
    <row r="113" spans="1:6" ht="12" customHeight="1">
      <c r="A113" s="197"/>
      <c r="B113" s="197"/>
      <c r="C113" s="201"/>
      <c r="D113" s="201"/>
      <c r="E113" s="197"/>
      <c r="F113" s="197"/>
    </row>
    <row r="114" spans="1:6" ht="12" customHeight="1">
      <c r="A114" s="197"/>
      <c r="B114" s="197"/>
      <c r="C114" s="201"/>
      <c r="D114" s="201"/>
      <c r="E114" s="197"/>
      <c r="F114" s="197"/>
    </row>
    <row r="115" spans="1:6" ht="12" customHeight="1">
      <c r="A115" s="197"/>
      <c r="B115" s="197"/>
      <c r="C115" s="201"/>
      <c r="D115" s="201"/>
      <c r="E115" s="197"/>
      <c r="F115" s="197"/>
    </row>
    <row r="116" spans="1:6" ht="12" customHeight="1">
      <c r="A116" s="197"/>
      <c r="B116" s="197"/>
      <c r="C116" s="201"/>
      <c r="D116" s="201"/>
      <c r="E116" s="197"/>
      <c r="F116" s="197"/>
    </row>
    <row r="117" spans="1:6" ht="12" customHeight="1">
      <c r="A117" s="197"/>
      <c r="B117" s="197"/>
      <c r="C117" s="201"/>
      <c r="D117" s="201"/>
      <c r="E117" s="197"/>
      <c r="F117" s="197"/>
    </row>
    <row r="118" spans="1:6" ht="12" customHeight="1">
      <c r="A118" s="197"/>
      <c r="B118" s="197"/>
      <c r="C118" s="201"/>
      <c r="D118" s="201"/>
      <c r="E118" s="197"/>
      <c r="F118" s="197"/>
    </row>
    <row r="119" spans="1:6" ht="12" customHeight="1">
      <c r="A119" s="197"/>
      <c r="B119" s="197"/>
      <c r="C119" s="201"/>
      <c r="D119" s="201"/>
      <c r="E119" s="197"/>
      <c r="F119" s="197"/>
    </row>
    <row r="120" spans="1:6" ht="12" customHeight="1">
      <c r="A120" s="197"/>
      <c r="B120" s="197"/>
      <c r="C120" s="201"/>
      <c r="D120" s="201"/>
      <c r="E120" s="197"/>
      <c r="F120" s="197"/>
    </row>
    <row r="121" spans="1:6" ht="12" customHeight="1">
      <c r="A121" s="197"/>
      <c r="B121" s="197"/>
      <c r="C121" s="201"/>
      <c r="D121" s="201"/>
      <c r="E121" s="197"/>
      <c r="F121" s="197"/>
    </row>
    <row r="122" spans="1:6" ht="12" customHeight="1">
      <c r="A122" s="197"/>
      <c r="B122" s="197"/>
      <c r="C122" s="201"/>
      <c r="D122" s="201"/>
      <c r="E122" s="197"/>
      <c r="F122" s="197"/>
    </row>
    <row r="123" spans="1:6" ht="12" customHeight="1">
      <c r="A123" s="197"/>
      <c r="B123" s="197"/>
      <c r="C123" s="201"/>
      <c r="D123" s="201"/>
      <c r="E123" s="197"/>
      <c r="F123" s="197"/>
    </row>
    <row r="124" spans="1:6" ht="12" customHeight="1">
      <c r="A124" s="197"/>
      <c r="B124" s="197"/>
      <c r="C124" s="201"/>
      <c r="D124" s="201"/>
      <c r="E124" s="197"/>
      <c r="F124" s="197"/>
    </row>
    <row r="125" spans="1:6" ht="12" customHeight="1">
      <c r="A125" s="197"/>
      <c r="B125" s="197"/>
      <c r="C125" s="201"/>
      <c r="D125" s="201"/>
      <c r="E125" s="197"/>
      <c r="F125" s="197"/>
    </row>
    <row r="126" spans="1:6" ht="12" customHeight="1">
      <c r="A126" s="197"/>
      <c r="B126" s="197"/>
      <c r="C126" s="201"/>
      <c r="D126" s="201"/>
      <c r="E126" s="197"/>
      <c r="F126" s="197"/>
    </row>
    <row r="127" spans="1:6" ht="12" customHeight="1">
      <c r="A127" s="197"/>
      <c r="B127" s="197"/>
      <c r="C127" s="201"/>
      <c r="D127" s="201"/>
      <c r="E127" s="197"/>
      <c r="F127" s="197"/>
    </row>
    <row r="128" spans="1:6" ht="12" customHeight="1">
      <c r="A128" s="197"/>
      <c r="B128" s="197"/>
      <c r="C128" s="201"/>
      <c r="D128" s="201"/>
      <c r="E128" s="197"/>
      <c r="F128" s="197"/>
    </row>
    <row r="129" spans="1:6" ht="12" customHeight="1">
      <c r="A129" s="197"/>
      <c r="B129" s="197"/>
      <c r="C129" s="201"/>
      <c r="D129" s="201"/>
      <c r="E129" s="197"/>
      <c r="F129" s="197"/>
    </row>
    <row r="130" spans="1:6" ht="12" customHeight="1">
      <c r="A130" s="197"/>
      <c r="B130" s="197"/>
      <c r="C130" s="201"/>
      <c r="D130" s="201"/>
      <c r="E130" s="197"/>
      <c r="F130" s="197"/>
    </row>
    <row r="131" spans="1:6" ht="12" customHeight="1">
      <c r="A131" s="197"/>
      <c r="B131" s="197"/>
      <c r="C131" s="201"/>
      <c r="D131" s="201"/>
      <c r="E131" s="197"/>
      <c r="F131" s="197"/>
    </row>
    <row r="132" spans="1:6" ht="12" customHeight="1">
      <c r="A132" s="197"/>
      <c r="B132" s="197"/>
      <c r="C132" s="201"/>
      <c r="D132" s="201"/>
      <c r="E132" s="197"/>
      <c r="F132" s="197"/>
    </row>
    <row r="133" spans="1:6" ht="12" customHeight="1">
      <c r="A133" s="197"/>
      <c r="B133" s="197"/>
      <c r="C133" s="201"/>
      <c r="D133" s="201"/>
      <c r="E133" s="197"/>
      <c r="F133" s="197"/>
    </row>
    <row r="134" spans="1:6" ht="12" customHeight="1">
      <c r="A134" s="197"/>
      <c r="B134" s="197"/>
      <c r="C134" s="201"/>
      <c r="D134" s="201"/>
      <c r="E134" s="197"/>
      <c r="F134" s="197"/>
    </row>
    <row r="135" spans="1:6" ht="12" customHeight="1">
      <c r="A135" s="197"/>
      <c r="B135" s="197"/>
      <c r="C135" s="201"/>
      <c r="D135" s="201"/>
      <c r="E135" s="197"/>
      <c r="F135" s="197"/>
    </row>
    <row r="136" spans="1:6" ht="12" customHeight="1">
      <c r="A136" s="197"/>
      <c r="B136" s="197"/>
      <c r="C136" s="201"/>
      <c r="D136" s="201"/>
      <c r="E136" s="197"/>
      <c r="F136" s="197"/>
    </row>
    <row r="137" spans="1:6" ht="12" customHeight="1">
      <c r="A137" s="197"/>
      <c r="B137" s="197"/>
      <c r="C137" s="201"/>
      <c r="D137" s="201"/>
      <c r="E137" s="197"/>
      <c r="F137" s="197"/>
    </row>
    <row r="138" spans="1:6" ht="12" customHeight="1">
      <c r="A138" s="197"/>
      <c r="B138" s="197"/>
      <c r="C138" s="201"/>
      <c r="D138" s="201"/>
      <c r="E138" s="197"/>
      <c r="F138" s="197"/>
    </row>
    <row r="139" spans="1:6" ht="12" customHeight="1">
      <c r="A139" s="197"/>
      <c r="B139" s="197"/>
      <c r="C139" s="201"/>
      <c r="D139" s="201"/>
      <c r="E139" s="197"/>
      <c r="F139" s="197"/>
    </row>
    <row r="140" spans="1:6" ht="12" customHeight="1">
      <c r="A140" s="197"/>
      <c r="B140" s="197"/>
      <c r="C140" s="201"/>
      <c r="D140" s="201"/>
      <c r="E140" s="197"/>
      <c r="F140" s="197"/>
    </row>
    <row r="141" spans="1:6" ht="12" customHeight="1">
      <c r="A141" s="197"/>
      <c r="B141" s="197"/>
      <c r="C141" s="201"/>
      <c r="D141" s="201"/>
      <c r="E141" s="197"/>
      <c r="F141" s="197"/>
    </row>
    <row r="142" spans="1:6" ht="12" customHeight="1">
      <c r="A142" s="197"/>
      <c r="B142" s="197"/>
      <c r="C142" s="201"/>
      <c r="D142" s="201"/>
      <c r="E142" s="197"/>
      <c r="F142" s="197"/>
    </row>
    <row r="143" spans="1:6" ht="12" customHeight="1">
      <c r="A143" s="197"/>
      <c r="B143" s="197"/>
      <c r="C143" s="201"/>
      <c r="D143" s="201"/>
      <c r="E143" s="197"/>
      <c r="F143" s="197"/>
    </row>
    <row r="144" spans="1:6" ht="12" customHeight="1">
      <c r="A144" s="197"/>
      <c r="B144" s="197"/>
      <c r="C144" s="201"/>
      <c r="D144" s="201"/>
      <c r="E144" s="197"/>
      <c r="F144" s="197"/>
    </row>
    <row r="145" spans="1:6" ht="12" customHeight="1">
      <c r="A145" s="197"/>
      <c r="B145" s="197"/>
      <c r="C145" s="201"/>
      <c r="D145" s="201"/>
      <c r="E145" s="197"/>
      <c r="F145" s="197"/>
    </row>
    <row r="146" spans="1:6" ht="12" customHeight="1">
      <c r="A146" s="197"/>
      <c r="B146" s="197"/>
      <c r="C146" s="201"/>
      <c r="D146" s="201"/>
      <c r="E146" s="197"/>
      <c r="F146" s="197"/>
    </row>
    <row r="147" spans="1:6" ht="12" customHeight="1">
      <c r="A147" s="197"/>
      <c r="B147" s="197"/>
      <c r="C147" s="201"/>
      <c r="D147" s="201"/>
      <c r="E147" s="197"/>
      <c r="F147" s="197"/>
    </row>
    <row r="148" spans="1:6" ht="12" customHeight="1">
      <c r="A148" s="197"/>
      <c r="B148" s="197"/>
      <c r="C148" s="201"/>
      <c r="D148" s="201"/>
      <c r="E148" s="197"/>
      <c r="F148" s="197"/>
    </row>
    <row r="149" spans="1:6" ht="12" customHeight="1">
      <c r="A149" s="197"/>
      <c r="B149" s="197"/>
      <c r="C149" s="201"/>
      <c r="D149" s="201"/>
      <c r="E149" s="197"/>
      <c r="F149" s="197"/>
    </row>
    <row r="150" spans="1:6" ht="12" customHeight="1">
      <c r="A150" s="197"/>
      <c r="B150" s="197"/>
      <c r="C150" s="201"/>
      <c r="D150" s="201"/>
      <c r="E150" s="197"/>
      <c r="F150" s="197"/>
    </row>
    <row r="151" spans="1:6" ht="12" customHeight="1">
      <c r="A151" s="197"/>
      <c r="B151" s="197"/>
      <c r="C151" s="201"/>
      <c r="D151" s="201"/>
      <c r="E151" s="197"/>
      <c r="F151" s="197"/>
    </row>
    <row r="152" spans="1:6" ht="12" customHeight="1">
      <c r="A152" s="197"/>
      <c r="B152" s="197"/>
      <c r="C152" s="201"/>
      <c r="D152" s="201"/>
      <c r="E152" s="197"/>
      <c r="F152" s="197"/>
    </row>
    <row r="153" spans="1:6" ht="12" customHeight="1">
      <c r="A153" s="197"/>
      <c r="B153" s="197"/>
      <c r="C153" s="201"/>
      <c r="D153" s="201"/>
      <c r="E153" s="197"/>
      <c r="F153" s="197"/>
    </row>
    <row r="154" spans="1:6" ht="12" customHeight="1">
      <c r="A154" s="197"/>
      <c r="B154" s="197"/>
      <c r="C154" s="201"/>
      <c r="D154" s="201"/>
      <c r="E154" s="197"/>
      <c r="F154" s="197"/>
    </row>
    <row r="155" spans="1:6" ht="12" customHeight="1">
      <c r="A155" s="197"/>
      <c r="B155" s="197"/>
      <c r="C155" s="201"/>
      <c r="D155" s="201"/>
      <c r="E155" s="197"/>
      <c r="F155" s="197"/>
    </row>
    <row r="156" spans="1:6" ht="12" customHeight="1">
      <c r="A156" s="197"/>
      <c r="B156" s="197"/>
      <c r="C156" s="201"/>
      <c r="D156" s="201"/>
      <c r="E156" s="197"/>
      <c r="F156" s="197"/>
    </row>
    <row r="157" spans="1:6" ht="12" customHeight="1">
      <c r="A157" s="197"/>
      <c r="B157" s="197"/>
      <c r="C157" s="201"/>
      <c r="D157" s="201"/>
      <c r="E157" s="197"/>
      <c r="F157" s="197"/>
    </row>
    <row r="158" spans="1:6" ht="12" customHeight="1">
      <c r="A158" s="197"/>
      <c r="B158" s="197"/>
      <c r="C158" s="201"/>
      <c r="D158" s="201"/>
      <c r="E158" s="197"/>
      <c r="F158" s="197"/>
    </row>
    <row r="159" spans="1:6" ht="12" customHeight="1">
      <c r="A159" s="197"/>
      <c r="B159" s="197"/>
      <c r="C159" s="201"/>
      <c r="D159" s="201"/>
      <c r="E159" s="197"/>
      <c r="F159" s="197"/>
    </row>
    <row r="160" spans="1:6" ht="12" customHeight="1">
      <c r="A160" s="197"/>
      <c r="B160" s="197"/>
      <c r="C160" s="201"/>
      <c r="D160" s="201"/>
      <c r="E160" s="197"/>
      <c r="F160" s="197"/>
    </row>
    <row r="161" spans="1:6" ht="12" customHeight="1">
      <c r="A161" s="197"/>
      <c r="B161" s="197"/>
      <c r="C161" s="201"/>
      <c r="D161" s="201"/>
      <c r="E161" s="197"/>
      <c r="F161" s="197"/>
    </row>
    <row r="162" spans="1:6" ht="12" customHeight="1">
      <c r="A162" s="197"/>
      <c r="B162" s="197"/>
      <c r="C162" s="201"/>
      <c r="D162" s="201"/>
      <c r="E162" s="197"/>
      <c r="F162" s="197"/>
    </row>
    <row r="163" spans="1:6" ht="12" customHeight="1">
      <c r="A163" s="197"/>
      <c r="B163" s="197"/>
      <c r="C163" s="201"/>
      <c r="D163" s="201"/>
      <c r="E163" s="197"/>
      <c r="F163" s="197"/>
    </row>
    <row r="164" spans="1:6" ht="12" customHeight="1">
      <c r="A164" s="197"/>
      <c r="B164" s="197"/>
      <c r="C164" s="201"/>
      <c r="D164" s="201"/>
      <c r="E164" s="197"/>
      <c r="F164" s="197"/>
    </row>
    <row r="165" spans="1:6" ht="12" customHeight="1">
      <c r="A165" s="197"/>
      <c r="B165" s="197"/>
      <c r="C165" s="201"/>
      <c r="D165" s="201"/>
      <c r="E165" s="197"/>
      <c r="F165" s="197"/>
    </row>
    <row r="166" spans="1:6" ht="12" customHeight="1">
      <c r="A166" s="197"/>
      <c r="B166" s="197"/>
      <c r="C166" s="201"/>
      <c r="D166" s="201"/>
      <c r="E166" s="197"/>
      <c r="F166" s="197"/>
    </row>
    <row r="167" spans="1:6" ht="12" customHeight="1">
      <c r="A167" s="197"/>
      <c r="B167" s="197"/>
      <c r="C167" s="201"/>
      <c r="D167" s="201"/>
      <c r="E167" s="197"/>
      <c r="F167" s="197"/>
    </row>
    <row r="168" spans="1:6" ht="12" customHeight="1">
      <c r="A168" s="197"/>
      <c r="B168" s="197"/>
      <c r="C168" s="201"/>
      <c r="D168" s="201"/>
      <c r="E168" s="197"/>
      <c r="F168" s="197"/>
    </row>
    <row r="169" spans="1:6" ht="12" customHeight="1">
      <c r="A169" s="197"/>
      <c r="B169" s="197"/>
      <c r="C169" s="201"/>
      <c r="D169" s="201"/>
      <c r="E169" s="197"/>
      <c r="F169" s="197"/>
    </row>
    <row r="170" spans="1:6" ht="12" customHeight="1">
      <c r="A170" s="197"/>
      <c r="B170" s="197"/>
      <c r="C170" s="201"/>
      <c r="D170" s="201"/>
      <c r="E170" s="197"/>
      <c r="F170" s="197"/>
    </row>
    <row r="171" spans="1:6" ht="12" customHeight="1">
      <c r="A171" s="197"/>
      <c r="B171" s="197"/>
      <c r="C171" s="201"/>
      <c r="D171" s="201"/>
      <c r="E171" s="197"/>
      <c r="F171" s="197"/>
    </row>
    <row r="172" spans="1:6" ht="12" customHeight="1">
      <c r="A172" s="197"/>
      <c r="B172" s="197"/>
      <c r="C172" s="201"/>
      <c r="D172" s="201"/>
      <c r="E172" s="197"/>
      <c r="F172" s="197"/>
    </row>
    <row r="173" spans="1:6" ht="12" customHeight="1">
      <c r="A173" s="197"/>
      <c r="B173" s="197"/>
      <c r="C173" s="201"/>
      <c r="D173" s="201"/>
      <c r="E173" s="197"/>
      <c r="F173" s="197"/>
    </row>
    <row r="174" spans="1:6" ht="12" customHeight="1">
      <c r="A174" s="197"/>
      <c r="B174" s="197"/>
      <c r="C174" s="201"/>
      <c r="D174" s="201"/>
      <c r="E174" s="197"/>
      <c r="F174" s="197"/>
    </row>
    <row r="175" spans="1:6" ht="12" customHeight="1">
      <c r="A175" s="197"/>
      <c r="B175" s="197"/>
      <c r="C175" s="201"/>
      <c r="D175" s="201"/>
      <c r="E175" s="197"/>
      <c r="F175" s="197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D46" sqref="D46"/>
    </sheetView>
  </sheetViews>
  <sheetFormatPr defaultColWidth="8.00390625" defaultRowHeight="12.75"/>
  <cols>
    <col min="1" max="1" width="48.00390625" style="202" customWidth="1"/>
    <col min="2" max="2" width="33.421875" style="202" customWidth="1"/>
    <col min="3" max="3" width="18.140625" style="203" customWidth="1"/>
    <col min="4" max="4" width="15.140625" style="203" customWidth="1"/>
    <col min="5" max="5" width="9.140625" style="202" customWidth="1"/>
    <col min="6" max="6" width="10.7109375" style="202" customWidth="1"/>
    <col min="7" max="16384" width="8.28125" style="202" customWidth="1"/>
  </cols>
  <sheetData>
    <row r="1" spans="1:10" ht="12.75">
      <c r="A1" s="204"/>
      <c r="B1" s="204"/>
      <c r="C1" s="205"/>
      <c r="D1" s="205"/>
      <c r="E1" s="206"/>
      <c r="F1" s="206"/>
      <c r="G1" s="206"/>
      <c r="H1" s="206"/>
      <c r="I1" s="206"/>
      <c r="J1" s="206"/>
    </row>
    <row r="2" spans="1:10" ht="12" customHeight="1">
      <c r="A2" s="207" t="s">
        <v>392</v>
      </c>
      <c r="B2" s="207"/>
      <c r="C2" s="207"/>
      <c r="D2" s="207"/>
      <c r="E2" s="207"/>
      <c r="F2" s="207"/>
      <c r="G2" s="206"/>
      <c r="H2" s="206"/>
      <c r="I2" s="206"/>
      <c r="J2" s="206"/>
    </row>
    <row r="3" spans="1:10" ht="12.75">
      <c r="A3" s="207"/>
      <c r="B3" s="207"/>
      <c r="C3" s="208"/>
      <c r="D3" s="208"/>
      <c r="E3" s="209"/>
      <c r="F3" s="209"/>
      <c r="G3" s="206"/>
      <c r="H3" s="206"/>
      <c r="I3" s="206"/>
      <c r="J3" s="206"/>
    </row>
    <row r="4" spans="1:10" ht="12.75">
      <c r="A4" s="121" t="s">
        <v>393</v>
      </c>
      <c r="B4" s="121" t="s">
        <v>2</v>
      </c>
      <c r="C4" s="210" t="s">
        <v>3</v>
      </c>
      <c r="D4" s="123">
        <f>'справка №1-БАЛАНС'!H3</f>
        <v>121814067</v>
      </c>
      <c r="E4" s="209"/>
      <c r="F4" s="209"/>
      <c r="G4" s="206"/>
      <c r="H4" s="206"/>
      <c r="I4" s="206"/>
      <c r="J4" s="206"/>
    </row>
    <row r="5" spans="1:10" ht="12.75">
      <c r="A5" s="121" t="str">
        <f>+'справка №1-БАЛАНС'!A4</f>
        <v>Вид на отчета: консолидиран междинен</v>
      </c>
      <c r="B5" s="121" t="str">
        <f>'справка №1-БАЛАНС'!E4</f>
        <v>Консолидиран</v>
      </c>
      <c r="C5" s="211" t="s">
        <v>6</v>
      </c>
      <c r="D5" s="123" t="str">
        <f>'справка №1-БАЛАНС'!H4</f>
        <v> </v>
      </c>
      <c r="E5" s="206"/>
      <c r="F5" s="206"/>
      <c r="G5" s="206"/>
      <c r="H5" s="206"/>
      <c r="I5" s="206"/>
      <c r="J5" s="206"/>
    </row>
    <row r="6" spans="1:10" ht="14.25" customHeight="1">
      <c r="A6" s="120" t="s">
        <v>8</v>
      </c>
      <c r="B6" s="18" t="str">
        <f>+'справка №1-БАЛАНС'!E5</f>
        <v>От 01-01-2015 до 31-12-2015г.</v>
      </c>
      <c r="C6" s="18"/>
      <c r="D6" s="212" t="s">
        <v>283</v>
      </c>
      <c r="E6" s="206"/>
      <c r="F6" s="213"/>
      <c r="G6" s="206"/>
      <c r="H6" s="206"/>
      <c r="I6" s="206"/>
      <c r="J6" s="206"/>
    </row>
    <row r="7" spans="1:7" ht="22.5" customHeight="1">
      <c r="A7" s="214" t="s">
        <v>394</v>
      </c>
      <c r="B7" s="214" t="s">
        <v>12</v>
      </c>
      <c r="C7" s="215" t="s">
        <v>13</v>
      </c>
      <c r="D7" s="215" t="s">
        <v>17</v>
      </c>
      <c r="E7" s="216"/>
      <c r="F7" s="216"/>
      <c r="G7" s="206"/>
    </row>
    <row r="8" spans="1:7" ht="12.75">
      <c r="A8" s="214" t="s">
        <v>18</v>
      </c>
      <c r="B8" s="214" t="s">
        <v>19</v>
      </c>
      <c r="C8" s="217">
        <v>1</v>
      </c>
      <c r="D8" s="217">
        <v>2</v>
      </c>
      <c r="E8" s="216"/>
      <c r="F8" s="216"/>
      <c r="G8" s="206"/>
    </row>
    <row r="9" spans="1:7" ht="12.75">
      <c r="A9" s="218" t="s">
        <v>395</v>
      </c>
      <c r="B9" s="219"/>
      <c r="C9" s="220"/>
      <c r="D9" s="220"/>
      <c r="E9" s="221"/>
      <c r="F9" s="221"/>
      <c r="G9" s="206"/>
    </row>
    <row r="10" spans="1:7" ht="12.75">
      <c r="A10" s="222" t="s">
        <v>396</v>
      </c>
      <c r="B10" s="223" t="s">
        <v>397</v>
      </c>
      <c r="C10" s="224">
        <v>1966</v>
      </c>
      <c r="D10" s="224">
        <v>2145</v>
      </c>
      <c r="E10" s="221"/>
      <c r="F10" s="221"/>
      <c r="G10" s="206"/>
    </row>
    <row r="11" spans="1:13" ht="12.75">
      <c r="A11" s="222" t="s">
        <v>398</v>
      </c>
      <c r="B11" s="223" t="s">
        <v>399</v>
      </c>
      <c r="C11" s="224">
        <v>-1691</v>
      </c>
      <c r="D11" s="224">
        <v>-1740</v>
      </c>
      <c r="E11" s="225"/>
      <c r="F11" s="225"/>
      <c r="G11" s="226"/>
      <c r="H11" s="227"/>
      <c r="I11" s="227"/>
      <c r="J11" s="227"/>
      <c r="K11" s="227"/>
      <c r="L11" s="227"/>
      <c r="M11" s="227"/>
    </row>
    <row r="12" spans="1:13" ht="12.75">
      <c r="A12" s="222" t="s">
        <v>400</v>
      </c>
      <c r="B12" s="223" t="s">
        <v>401</v>
      </c>
      <c r="C12" s="224"/>
      <c r="D12" s="224"/>
      <c r="E12" s="225"/>
      <c r="F12" s="225"/>
      <c r="G12" s="226"/>
      <c r="H12" s="227"/>
      <c r="I12" s="227"/>
      <c r="J12" s="227"/>
      <c r="K12" s="227"/>
      <c r="L12" s="227"/>
      <c r="M12" s="227"/>
    </row>
    <row r="13" spans="1:13" ht="12" customHeight="1">
      <c r="A13" s="222" t="s">
        <v>402</v>
      </c>
      <c r="B13" s="223" t="s">
        <v>403</v>
      </c>
      <c r="C13" s="224">
        <v>-280</v>
      </c>
      <c r="D13" s="224">
        <v>-271</v>
      </c>
      <c r="E13" s="225"/>
      <c r="F13" s="225"/>
      <c r="G13" s="226"/>
      <c r="H13" s="227"/>
      <c r="I13" s="227"/>
      <c r="J13" s="227"/>
      <c r="K13" s="227"/>
      <c r="L13" s="227"/>
      <c r="M13" s="227"/>
    </row>
    <row r="14" spans="1:13" ht="12.75">
      <c r="A14" s="222" t="s">
        <v>404</v>
      </c>
      <c r="B14" s="223" t="s">
        <v>405</v>
      </c>
      <c r="C14" s="224">
        <v>-91</v>
      </c>
      <c r="D14" s="224">
        <v>-94</v>
      </c>
      <c r="E14" s="225"/>
      <c r="F14" s="225"/>
      <c r="G14" s="226"/>
      <c r="H14" s="227"/>
      <c r="I14" s="227"/>
      <c r="J14" s="227"/>
      <c r="K14" s="227"/>
      <c r="L14" s="227"/>
      <c r="M14" s="227"/>
    </row>
    <row r="15" spans="1:13" ht="12.75">
      <c r="A15" s="228" t="s">
        <v>406</v>
      </c>
      <c r="B15" s="223" t="s">
        <v>407</v>
      </c>
      <c r="C15" s="224">
        <v>-4</v>
      </c>
      <c r="D15" s="224">
        <v>-4</v>
      </c>
      <c r="E15" s="225"/>
      <c r="F15" s="225"/>
      <c r="G15" s="226"/>
      <c r="H15" s="227"/>
      <c r="I15" s="227"/>
      <c r="J15" s="227"/>
      <c r="K15" s="227"/>
      <c r="L15" s="227"/>
      <c r="M15" s="227"/>
    </row>
    <row r="16" spans="1:13" ht="12.75">
      <c r="A16" s="229" t="s">
        <v>408</v>
      </c>
      <c r="B16" s="223" t="s">
        <v>409</v>
      </c>
      <c r="C16" s="224">
        <v>1</v>
      </c>
      <c r="D16" s="224">
        <v>89</v>
      </c>
      <c r="E16" s="225"/>
      <c r="F16" s="225"/>
      <c r="G16" s="226"/>
      <c r="H16" s="227"/>
      <c r="I16" s="227"/>
      <c r="J16" s="227"/>
      <c r="K16" s="227"/>
      <c r="L16" s="227"/>
      <c r="M16" s="227"/>
    </row>
    <row r="17" spans="1:13" ht="12.75">
      <c r="A17" s="222" t="s">
        <v>410</v>
      </c>
      <c r="B17" s="223" t="s">
        <v>411</v>
      </c>
      <c r="C17" s="224">
        <v>-18</v>
      </c>
      <c r="D17" s="224">
        <v>-14</v>
      </c>
      <c r="E17" s="225"/>
      <c r="F17" s="225"/>
      <c r="G17" s="226"/>
      <c r="H17" s="227"/>
      <c r="I17" s="227"/>
      <c r="J17" s="227"/>
      <c r="K17" s="227"/>
      <c r="L17" s="227"/>
      <c r="M17" s="227"/>
    </row>
    <row r="18" spans="1:13" ht="12.75">
      <c r="A18" s="228" t="s">
        <v>412</v>
      </c>
      <c r="B18" s="230" t="s">
        <v>413</v>
      </c>
      <c r="C18" s="224">
        <v>-1</v>
      </c>
      <c r="D18" s="224"/>
      <c r="E18" s="225"/>
      <c r="F18" s="225"/>
      <c r="G18" s="226"/>
      <c r="H18" s="227"/>
      <c r="I18" s="227"/>
      <c r="J18" s="227"/>
      <c r="K18" s="227"/>
      <c r="L18" s="227"/>
      <c r="M18" s="227"/>
    </row>
    <row r="19" spans="1:13" ht="12.75">
      <c r="A19" s="222" t="s">
        <v>414</v>
      </c>
      <c r="B19" s="223" t="s">
        <v>415</v>
      </c>
      <c r="C19" s="224">
        <v>-111</v>
      </c>
      <c r="D19" s="224">
        <v>248</v>
      </c>
      <c r="E19" s="225"/>
      <c r="F19" s="225"/>
      <c r="G19" s="226"/>
      <c r="H19" s="227"/>
      <c r="I19" s="227"/>
      <c r="J19" s="227"/>
      <c r="K19" s="227"/>
      <c r="L19" s="227"/>
      <c r="M19" s="227"/>
    </row>
    <row r="20" spans="1:13" ht="12.75">
      <c r="A20" s="231" t="s">
        <v>416</v>
      </c>
      <c r="B20" s="232" t="s">
        <v>417</v>
      </c>
      <c r="C20" s="220">
        <f>SUM(C10:C19)</f>
        <v>-229</v>
      </c>
      <c r="D20" s="220">
        <f>SUM(D10:D19)</f>
        <v>359</v>
      </c>
      <c r="E20" s="225"/>
      <c r="F20" s="225"/>
      <c r="G20" s="226"/>
      <c r="H20" s="227"/>
      <c r="I20" s="227"/>
      <c r="J20" s="227"/>
      <c r="K20" s="227"/>
      <c r="L20" s="227"/>
      <c r="M20" s="227"/>
    </row>
    <row r="21" spans="1:13" ht="12.75">
      <c r="A21" s="218" t="s">
        <v>418</v>
      </c>
      <c r="B21" s="233"/>
      <c r="C21" s="220"/>
      <c r="D21" s="220"/>
      <c r="E21" s="225"/>
      <c r="F21" s="225"/>
      <c r="G21" s="226"/>
      <c r="H21" s="227"/>
      <c r="I21" s="227"/>
      <c r="J21" s="227"/>
      <c r="K21" s="227"/>
      <c r="L21" s="227"/>
      <c r="M21" s="227"/>
    </row>
    <row r="22" spans="1:13" ht="12.75">
      <c r="A22" s="222" t="s">
        <v>419</v>
      </c>
      <c r="B22" s="223" t="s">
        <v>420</v>
      </c>
      <c r="C22" s="224">
        <v>-30</v>
      </c>
      <c r="D22" s="224">
        <v>-25</v>
      </c>
      <c r="E22" s="225"/>
      <c r="F22" s="225"/>
      <c r="G22" s="226"/>
      <c r="H22" s="227"/>
      <c r="I22" s="227"/>
      <c r="J22" s="227"/>
      <c r="K22" s="227"/>
      <c r="L22" s="227"/>
      <c r="M22" s="227"/>
    </row>
    <row r="23" spans="1:13" ht="12.75">
      <c r="A23" s="222" t="s">
        <v>421</v>
      </c>
      <c r="B23" s="223" t="s">
        <v>422</v>
      </c>
      <c r="C23" s="224"/>
      <c r="D23" s="224"/>
      <c r="E23" s="225"/>
      <c r="F23" s="225"/>
      <c r="G23" s="226"/>
      <c r="H23" s="227"/>
      <c r="I23" s="227"/>
      <c r="J23" s="227"/>
      <c r="K23" s="227"/>
      <c r="L23" s="227"/>
      <c r="M23" s="227"/>
    </row>
    <row r="24" spans="1:13" ht="12.75">
      <c r="A24" s="222" t="s">
        <v>423</v>
      </c>
      <c r="B24" s="223" t="s">
        <v>424</v>
      </c>
      <c r="C24" s="224"/>
      <c r="D24" s="224"/>
      <c r="E24" s="225"/>
      <c r="F24" s="225"/>
      <c r="G24" s="226"/>
      <c r="H24" s="227"/>
      <c r="I24" s="227"/>
      <c r="J24" s="227"/>
      <c r="K24" s="227"/>
      <c r="L24" s="227"/>
      <c r="M24" s="227"/>
    </row>
    <row r="25" spans="1:13" ht="12.75">
      <c r="A25" s="222" t="s">
        <v>425</v>
      </c>
      <c r="B25" s="223" t="s">
        <v>426</v>
      </c>
      <c r="C25" s="224"/>
      <c r="D25" s="224"/>
      <c r="E25" s="225"/>
      <c r="F25" s="225"/>
      <c r="G25" s="226"/>
      <c r="H25" s="227"/>
      <c r="I25" s="227"/>
      <c r="J25" s="227"/>
      <c r="K25" s="227"/>
      <c r="L25" s="227"/>
      <c r="M25" s="227"/>
    </row>
    <row r="26" spans="1:13" ht="12.75">
      <c r="A26" s="222" t="s">
        <v>427</v>
      </c>
      <c r="B26" s="223" t="s">
        <v>428</v>
      </c>
      <c r="C26" s="224"/>
      <c r="D26" s="224"/>
      <c r="E26" s="225"/>
      <c r="F26" s="225"/>
      <c r="G26" s="226"/>
      <c r="H26" s="227"/>
      <c r="I26" s="227"/>
      <c r="J26" s="227"/>
      <c r="K26" s="227"/>
      <c r="L26" s="227"/>
      <c r="M26" s="227"/>
    </row>
    <row r="27" spans="1:13" ht="12.75">
      <c r="A27" s="222" t="s">
        <v>429</v>
      </c>
      <c r="B27" s="223" t="s">
        <v>430</v>
      </c>
      <c r="C27" s="224"/>
      <c r="D27" s="224"/>
      <c r="E27" s="225"/>
      <c r="F27" s="225"/>
      <c r="G27" s="226"/>
      <c r="H27" s="227"/>
      <c r="I27" s="227"/>
      <c r="J27" s="227"/>
      <c r="K27" s="227"/>
      <c r="L27" s="227"/>
      <c r="M27" s="227"/>
    </row>
    <row r="28" spans="1:13" ht="12.75">
      <c r="A28" s="222" t="s">
        <v>431</v>
      </c>
      <c r="B28" s="223" t="s">
        <v>432</v>
      </c>
      <c r="C28" s="224"/>
      <c r="D28" s="224"/>
      <c r="E28" s="225"/>
      <c r="F28" s="225"/>
      <c r="G28" s="226"/>
      <c r="H28" s="227"/>
      <c r="I28" s="227"/>
      <c r="J28" s="227"/>
      <c r="K28" s="227"/>
      <c r="L28" s="227"/>
      <c r="M28" s="227"/>
    </row>
    <row r="29" spans="1:13" ht="12.75">
      <c r="A29" s="222" t="s">
        <v>433</v>
      </c>
      <c r="B29" s="223" t="s">
        <v>434</v>
      </c>
      <c r="C29" s="224"/>
      <c r="D29" s="224"/>
      <c r="E29" s="225"/>
      <c r="F29" s="225"/>
      <c r="G29" s="226"/>
      <c r="H29" s="227"/>
      <c r="I29" s="227"/>
      <c r="J29" s="227"/>
      <c r="K29" s="227"/>
      <c r="L29" s="227"/>
      <c r="M29" s="227"/>
    </row>
    <row r="30" spans="1:13" ht="12.75">
      <c r="A30" s="222" t="s">
        <v>412</v>
      </c>
      <c r="B30" s="223" t="s">
        <v>435</v>
      </c>
      <c r="C30" s="224"/>
      <c r="D30" s="224"/>
      <c r="E30" s="225"/>
      <c r="F30" s="225"/>
      <c r="G30" s="226"/>
      <c r="H30" s="227"/>
      <c r="I30" s="227"/>
      <c r="J30" s="227"/>
      <c r="K30" s="227"/>
      <c r="L30" s="227"/>
      <c r="M30" s="227"/>
    </row>
    <row r="31" spans="1:13" ht="12.75">
      <c r="A31" s="222" t="s">
        <v>436</v>
      </c>
      <c r="B31" s="223" t="s">
        <v>437</v>
      </c>
      <c r="C31" s="224"/>
      <c r="D31" s="224"/>
      <c r="E31" s="225"/>
      <c r="F31" s="225"/>
      <c r="G31" s="226"/>
      <c r="H31" s="227"/>
      <c r="I31" s="227"/>
      <c r="J31" s="227"/>
      <c r="K31" s="227"/>
      <c r="L31" s="227"/>
      <c r="M31" s="227"/>
    </row>
    <row r="32" spans="1:13" ht="12.75">
      <c r="A32" s="231" t="s">
        <v>438</v>
      </c>
      <c r="B32" s="232" t="s">
        <v>439</v>
      </c>
      <c r="C32" s="220">
        <f>SUM(C22:C31)</f>
        <v>-30</v>
      </c>
      <c r="D32" s="220">
        <f>SUM(D22:D31)</f>
        <v>-25</v>
      </c>
      <c r="E32" s="225"/>
      <c r="F32" s="225"/>
      <c r="G32" s="226"/>
      <c r="H32" s="227"/>
      <c r="I32" s="227"/>
      <c r="J32" s="227"/>
      <c r="K32" s="227"/>
      <c r="L32" s="227"/>
      <c r="M32" s="227"/>
    </row>
    <row r="33" spans="1:7" ht="12.75">
      <c r="A33" s="218" t="s">
        <v>440</v>
      </c>
      <c r="B33" s="233"/>
      <c r="C33" s="220"/>
      <c r="D33" s="220"/>
      <c r="E33" s="221"/>
      <c r="F33" s="221"/>
      <c r="G33" s="206"/>
    </row>
    <row r="34" spans="1:7" ht="12.75">
      <c r="A34" s="222" t="s">
        <v>441</v>
      </c>
      <c r="B34" s="223" t="s">
        <v>442</v>
      </c>
      <c r="C34" s="224"/>
      <c r="D34" s="224"/>
      <c r="E34" s="221"/>
      <c r="F34" s="221"/>
      <c r="G34" s="206"/>
    </row>
    <row r="35" spans="1:7" ht="12.75">
      <c r="A35" s="228" t="s">
        <v>443</v>
      </c>
      <c r="B35" s="223" t="s">
        <v>444</v>
      </c>
      <c r="C35" s="224"/>
      <c r="D35" s="224"/>
      <c r="E35" s="221"/>
      <c r="F35" s="221"/>
      <c r="G35" s="206"/>
    </row>
    <row r="36" spans="1:7" ht="12.75">
      <c r="A36" s="222" t="s">
        <v>445</v>
      </c>
      <c r="B36" s="223" t="s">
        <v>446</v>
      </c>
      <c r="C36" s="224">
        <v>302</v>
      </c>
      <c r="D36" s="224">
        <v>28</v>
      </c>
      <c r="E36" s="221"/>
      <c r="F36" s="221"/>
      <c r="G36" s="206"/>
    </row>
    <row r="37" spans="1:7" ht="12.75">
      <c r="A37" s="222" t="s">
        <v>447</v>
      </c>
      <c r="B37" s="223" t="s">
        <v>448</v>
      </c>
      <c r="C37" s="224">
        <v>-22</v>
      </c>
      <c r="D37" s="224">
        <v>-277</v>
      </c>
      <c r="E37" s="221"/>
      <c r="F37" s="221"/>
      <c r="G37" s="206"/>
    </row>
    <row r="38" spans="1:7" ht="12.75">
      <c r="A38" s="222" t="s">
        <v>449</v>
      </c>
      <c r="B38" s="223" t="s">
        <v>450</v>
      </c>
      <c r="C38" s="224"/>
      <c r="D38" s="224"/>
      <c r="E38" s="221"/>
      <c r="F38" s="221"/>
      <c r="G38" s="206"/>
    </row>
    <row r="39" spans="1:7" ht="12.75">
      <c r="A39" s="222" t="s">
        <v>451</v>
      </c>
      <c r="B39" s="223" t="s">
        <v>452</v>
      </c>
      <c r="C39" s="224"/>
      <c r="D39" s="224"/>
      <c r="E39" s="221"/>
      <c r="F39" s="221"/>
      <c r="G39" s="206"/>
    </row>
    <row r="40" spans="1:7" ht="12.75">
      <c r="A40" s="222" t="s">
        <v>453</v>
      </c>
      <c r="B40" s="223" t="s">
        <v>454</v>
      </c>
      <c r="C40" s="224"/>
      <c r="D40" s="224"/>
      <c r="E40" s="221"/>
      <c r="F40" s="221"/>
      <c r="G40" s="206"/>
    </row>
    <row r="41" spans="1:8" ht="12.75">
      <c r="A41" s="222" t="s">
        <v>455</v>
      </c>
      <c r="B41" s="223" t="s">
        <v>456</v>
      </c>
      <c r="C41" s="224">
        <v>7</v>
      </c>
      <c r="D41" s="224"/>
      <c r="E41" s="221"/>
      <c r="F41" s="221"/>
      <c r="G41" s="226"/>
      <c r="H41" s="227"/>
    </row>
    <row r="42" spans="1:8" ht="12.75">
      <c r="A42" s="231" t="s">
        <v>457</v>
      </c>
      <c r="B42" s="232" t="s">
        <v>458</v>
      </c>
      <c r="C42" s="220">
        <f>SUM(C34:C41)</f>
        <v>287</v>
      </c>
      <c r="D42" s="220">
        <f>SUM(D34:D41)</f>
        <v>-249</v>
      </c>
      <c r="E42" s="221"/>
      <c r="F42" s="221"/>
      <c r="G42" s="226"/>
      <c r="H42" s="227"/>
    </row>
    <row r="43" spans="1:8" ht="12.75">
      <c r="A43" s="234" t="s">
        <v>459</v>
      </c>
      <c r="B43" s="232" t="s">
        <v>460</v>
      </c>
      <c r="C43" s="220">
        <f>C42+C32+C20</f>
        <v>28</v>
      </c>
      <c r="D43" s="220">
        <f>D42+D32+D20</f>
        <v>85</v>
      </c>
      <c r="E43" s="221"/>
      <c r="F43" s="221"/>
      <c r="G43" s="226"/>
      <c r="H43" s="227"/>
    </row>
    <row r="44" spans="1:8" ht="12.75">
      <c r="A44" s="218" t="s">
        <v>461</v>
      </c>
      <c r="B44" s="233" t="s">
        <v>462</v>
      </c>
      <c r="C44" s="235">
        <v>207</v>
      </c>
      <c r="D44" s="235">
        <v>128</v>
      </c>
      <c r="E44" s="221"/>
      <c r="F44" s="221"/>
      <c r="G44" s="226"/>
      <c r="H44" s="227"/>
    </row>
    <row r="45" spans="1:8" ht="12.75">
      <c r="A45" s="218" t="s">
        <v>463</v>
      </c>
      <c r="B45" s="233" t="s">
        <v>464</v>
      </c>
      <c r="C45" s="220">
        <f>C44+C43</f>
        <v>235</v>
      </c>
      <c r="D45" s="220">
        <f>D44+D43</f>
        <v>213</v>
      </c>
      <c r="E45" s="221"/>
      <c r="F45" s="221"/>
      <c r="G45" s="226"/>
      <c r="H45" s="227"/>
    </row>
    <row r="46" spans="1:8" ht="12.75">
      <c r="A46" s="222" t="s">
        <v>465</v>
      </c>
      <c r="B46" s="233" t="s">
        <v>466</v>
      </c>
      <c r="C46" s="236">
        <v>235</v>
      </c>
      <c r="D46" s="236">
        <v>213</v>
      </c>
      <c r="E46" s="221"/>
      <c r="F46" s="221"/>
      <c r="G46" s="226"/>
      <c r="H46" s="227"/>
    </row>
    <row r="47" spans="1:8" ht="12.75">
      <c r="A47" s="222" t="s">
        <v>467</v>
      </c>
      <c r="B47" s="233" t="s">
        <v>468</v>
      </c>
      <c r="C47" s="236"/>
      <c r="D47" s="236"/>
      <c r="E47" s="206"/>
      <c r="F47" s="206"/>
      <c r="G47" s="226"/>
      <c r="H47" s="227"/>
    </row>
    <row r="48" spans="1:8" ht="12.75">
      <c r="A48" s="221"/>
      <c r="B48" s="237"/>
      <c r="C48" s="238"/>
      <c r="D48" s="238"/>
      <c r="E48" s="206"/>
      <c r="F48" s="206"/>
      <c r="G48" s="226"/>
      <c r="H48" s="227"/>
    </row>
    <row r="49" spans="1:8" ht="12.75">
      <c r="A49" s="239" t="str">
        <f>+'справка №1-БАЛАНС'!A98</f>
        <v>Дата на съставяне: 24.02.2016г.</v>
      </c>
      <c r="B49" s="240"/>
      <c r="C49" s="241"/>
      <c r="D49" s="242"/>
      <c r="E49" s="243"/>
      <c r="F49" s="206"/>
      <c r="G49" s="226"/>
      <c r="H49" s="227"/>
    </row>
    <row r="50" spans="1:8" ht="12" customHeight="1">
      <c r="A50" s="244"/>
      <c r="B50" s="240" t="s">
        <v>278</v>
      </c>
      <c r="C50" s="245"/>
      <c r="D50" s="245"/>
      <c r="G50" s="227"/>
      <c r="H50" s="227"/>
    </row>
    <row r="51" spans="1:8" ht="12.75">
      <c r="A51" s="244"/>
      <c r="B51" s="244"/>
      <c r="C51" s="241" t="str">
        <f>+'справка №1-БАЛАНС'!D99</f>
        <v>/Р.Цолева/</v>
      </c>
      <c r="D51" s="241"/>
      <c r="G51" s="227"/>
      <c r="H51" s="227"/>
    </row>
    <row r="52" spans="1:8" ht="12" customHeight="1">
      <c r="A52" s="244"/>
      <c r="B52" s="240" t="s">
        <v>280</v>
      </c>
      <c r="C52" s="245"/>
      <c r="D52" s="245"/>
      <c r="G52" s="227"/>
      <c r="H52" s="227"/>
    </row>
    <row r="53" spans="1:8" ht="12.75">
      <c r="A53" s="244"/>
      <c r="B53" s="244"/>
      <c r="C53" s="241" t="s">
        <v>281</v>
      </c>
      <c r="D53" s="241"/>
      <c r="G53" s="227"/>
      <c r="H53" s="227"/>
    </row>
    <row r="54" spans="7:8" ht="12.75">
      <c r="G54" s="227"/>
      <c r="H54" s="227"/>
    </row>
    <row r="55" spans="7:8" ht="12.75">
      <c r="G55" s="227"/>
      <c r="H55" s="227"/>
    </row>
    <row r="56" spans="7:8" ht="12.75">
      <c r="G56" s="227"/>
      <c r="H56" s="227"/>
    </row>
    <row r="57" spans="7:8" ht="12.75">
      <c r="G57" s="227"/>
      <c r="H57" s="227"/>
    </row>
    <row r="58" spans="7:8" ht="12.75">
      <c r="G58" s="227"/>
      <c r="H58" s="227"/>
    </row>
    <row r="59" spans="7:8" ht="12.75">
      <c r="G59" s="227"/>
      <c r="H59" s="227"/>
    </row>
    <row r="60" spans="7:8" ht="12.75">
      <c r="G60" s="227"/>
      <c r="H60" s="227"/>
    </row>
    <row r="61" spans="7:8" ht="12.75">
      <c r="G61" s="227"/>
      <c r="H61" s="227"/>
    </row>
    <row r="62" spans="7:8" ht="12.75">
      <c r="G62" s="227"/>
      <c r="H62" s="227"/>
    </row>
    <row r="63" spans="7:8" ht="12.75">
      <c r="G63" s="227"/>
      <c r="H63" s="227"/>
    </row>
    <row r="64" spans="7:8" ht="12.75">
      <c r="G64" s="227"/>
      <c r="H64" s="227"/>
    </row>
    <row r="65" spans="7:8" ht="12.75">
      <c r="G65" s="227"/>
      <c r="H65" s="227"/>
    </row>
    <row r="66" spans="7:8" ht="12.75">
      <c r="G66" s="227"/>
      <c r="H66" s="227"/>
    </row>
    <row r="67" spans="7:8" ht="12.75">
      <c r="G67" s="227"/>
      <c r="H67" s="227"/>
    </row>
    <row r="68" spans="7:8" ht="12.75">
      <c r="G68" s="227"/>
      <c r="H68" s="227"/>
    </row>
    <row r="69" spans="7:8" ht="12.75">
      <c r="G69" s="227"/>
      <c r="H69" s="227"/>
    </row>
    <row r="70" spans="7:8" ht="12.75">
      <c r="G70" s="227"/>
      <c r="H70" s="227"/>
    </row>
    <row r="71" spans="7:8" ht="12.75">
      <c r="G71" s="227"/>
      <c r="H71" s="227"/>
    </row>
    <row r="72" spans="7:8" ht="12.75">
      <c r="G72" s="227"/>
      <c r="H72" s="227"/>
    </row>
    <row r="73" spans="7:8" ht="12.75">
      <c r="G73" s="227"/>
      <c r="H73" s="227"/>
    </row>
    <row r="74" spans="7:8" ht="12.75">
      <c r="G74" s="227"/>
      <c r="H74" s="227"/>
    </row>
    <row r="75" spans="7:8" ht="12.75">
      <c r="G75" s="227"/>
      <c r="H75" s="227"/>
    </row>
    <row r="76" spans="7:8" ht="12.75">
      <c r="G76" s="227"/>
      <c r="H76" s="227"/>
    </row>
    <row r="77" spans="7:8" ht="12.75">
      <c r="G77" s="227"/>
      <c r="H77" s="227"/>
    </row>
    <row r="78" spans="7:8" ht="12.75">
      <c r="G78" s="227"/>
      <c r="H78" s="227"/>
    </row>
    <row r="79" spans="7:8" ht="12.75">
      <c r="G79" s="227"/>
      <c r="H79" s="227"/>
    </row>
    <row r="80" spans="7:8" ht="12.75">
      <c r="G80" s="227"/>
      <c r="H80" s="227"/>
    </row>
    <row r="81" spans="7:8" ht="12.75">
      <c r="G81" s="227"/>
      <c r="H81" s="227"/>
    </row>
    <row r="82" spans="7:8" ht="12.75">
      <c r="G82" s="227"/>
      <c r="H82" s="227"/>
    </row>
    <row r="83" spans="7:8" ht="12.75">
      <c r="G83" s="227"/>
      <c r="H83" s="227"/>
    </row>
    <row r="84" spans="7:8" ht="12.75">
      <c r="G84" s="227"/>
      <c r="H84" s="227"/>
    </row>
    <row r="85" spans="7:8" ht="12.75">
      <c r="G85" s="227"/>
      <c r="H85" s="227"/>
    </row>
    <row r="86" spans="7:8" ht="12.75">
      <c r="G86" s="227"/>
      <c r="H86" s="227"/>
    </row>
    <row r="87" spans="7:8" ht="12.75">
      <c r="G87" s="227"/>
      <c r="H87" s="227"/>
    </row>
    <row r="88" spans="7:8" ht="12.75">
      <c r="G88" s="227"/>
      <c r="H88" s="227"/>
    </row>
    <row r="89" spans="7:8" ht="12.75">
      <c r="G89" s="227"/>
      <c r="H89" s="227"/>
    </row>
    <row r="90" spans="7:8" ht="12.75">
      <c r="G90" s="227"/>
      <c r="H90" s="227"/>
    </row>
    <row r="91" spans="7:8" ht="12.75">
      <c r="G91" s="227"/>
      <c r="H91" s="227"/>
    </row>
    <row r="92" spans="7:8" ht="12.75">
      <c r="G92" s="227"/>
      <c r="H92" s="227"/>
    </row>
    <row r="93" spans="7:8" ht="12.75">
      <c r="G93" s="227"/>
      <c r="H93" s="227"/>
    </row>
    <row r="94" spans="7:8" ht="12.75">
      <c r="G94" s="227"/>
      <c r="H94" s="227"/>
    </row>
    <row r="95" spans="7:8" ht="12.75">
      <c r="G95" s="227"/>
      <c r="H95" s="227"/>
    </row>
    <row r="96" spans="7:8" ht="12.75">
      <c r="G96" s="227"/>
      <c r="H96" s="227"/>
    </row>
    <row r="97" spans="7:8" ht="12.75">
      <c r="G97" s="227"/>
      <c r="H97" s="227"/>
    </row>
    <row r="98" spans="7:8" ht="12.75">
      <c r="G98" s="227"/>
      <c r="H98" s="227"/>
    </row>
    <row r="99" spans="7:8" ht="12.75">
      <c r="G99" s="227"/>
      <c r="H99" s="227"/>
    </row>
    <row r="100" spans="7:8" ht="12.75">
      <c r="G100" s="227"/>
      <c r="H100" s="227"/>
    </row>
    <row r="101" spans="7:8" ht="12.75">
      <c r="G101" s="227"/>
      <c r="H101" s="227"/>
    </row>
    <row r="102" spans="7:8" ht="12.75">
      <c r="G102" s="227"/>
      <c r="H102" s="227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2">
      <selection activeCell="M20" sqref="M20"/>
    </sheetView>
  </sheetViews>
  <sheetFormatPr defaultColWidth="8.00390625" defaultRowHeight="12" customHeight="1"/>
  <cols>
    <col min="1" max="1" width="43.421875" style="246" customWidth="1"/>
    <col min="2" max="2" width="7.57421875" style="247" customWidth="1"/>
    <col min="3" max="4" width="8.28125" style="248" customWidth="1"/>
    <col min="5" max="5" width="7.8515625" style="248" customWidth="1"/>
    <col min="6" max="6" width="6.7109375" style="248" customWidth="1"/>
    <col min="7" max="7" width="8.7109375" style="248" customWidth="1"/>
    <col min="8" max="8" width="6.7109375" style="248" customWidth="1"/>
    <col min="9" max="9" width="7.57421875" style="248" customWidth="1"/>
    <col min="10" max="10" width="7.140625" style="248" customWidth="1"/>
    <col min="11" max="11" width="10.00390625" style="248" customWidth="1"/>
    <col min="12" max="12" width="11.421875" style="248" customWidth="1"/>
    <col min="13" max="13" width="14.28125" style="248" customWidth="1"/>
    <col min="14" max="14" width="10.00390625" style="248" customWidth="1"/>
    <col min="15" max="16384" width="8.28125" style="248" customWidth="1"/>
  </cols>
  <sheetData>
    <row r="1" spans="1:14" s="251" customFormat="1" ht="24" customHeight="1">
      <c r="A1" s="249" t="s">
        <v>469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251" customFormat="1" ht="12" customHeight="1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0"/>
      <c r="L2" s="250"/>
      <c r="M2" s="250"/>
      <c r="N2" s="250"/>
    </row>
    <row r="3" spans="1:14" s="251" customFormat="1" ht="15" customHeight="1">
      <c r="A3" s="120" t="s">
        <v>1</v>
      </c>
      <c r="B3" s="255"/>
      <c r="C3" s="121" t="str">
        <f>'справка №1-БАЛАНС'!E3</f>
        <v>"Специализирани Бизнес Системи" АД</v>
      </c>
      <c r="D3" s="121"/>
      <c r="E3" s="121"/>
      <c r="F3" s="121"/>
      <c r="G3" s="121"/>
      <c r="H3" s="255"/>
      <c r="I3" s="255"/>
      <c r="J3" s="254"/>
      <c r="K3" s="256" t="s">
        <v>3</v>
      </c>
      <c r="L3" s="256"/>
      <c r="M3" s="257">
        <f>'справка №1-БАЛАНС'!H3</f>
        <v>121814067</v>
      </c>
      <c r="N3" s="250"/>
    </row>
    <row r="4" spans="1:15" s="251" customFormat="1" ht="13.5" customHeight="1">
      <c r="A4" s="120" t="str">
        <f>+'справка №1-БАЛАНС'!A4</f>
        <v>Вид на отчета: консолидиран междинен</v>
      </c>
      <c r="B4" s="255"/>
      <c r="C4" s="121" t="str">
        <f>'справка №1-БАЛАНС'!E4</f>
        <v>Консолидиран</v>
      </c>
      <c r="D4" s="121"/>
      <c r="E4" s="121"/>
      <c r="F4" s="121"/>
      <c r="G4" s="121"/>
      <c r="H4" s="121"/>
      <c r="I4" s="121"/>
      <c r="J4" s="258"/>
      <c r="K4" s="259" t="s">
        <v>6</v>
      </c>
      <c r="L4" s="259"/>
      <c r="M4" s="260" t="str">
        <f>'справка №1-БАЛАНС'!H4</f>
        <v> </v>
      </c>
      <c r="N4" s="261"/>
      <c r="O4" s="262"/>
    </row>
    <row r="5" spans="1:14" s="251" customFormat="1" ht="12.75" customHeight="1">
      <c r="A5" s="120" t="s">
        <v>8</v>
      </c>
      <c r="B5" s="255"/>
      <c r="C5" s="263" t="str">
        <f>+'справка №1-БАЛАНС'!E5</f>
        <v>От 01-01-2015 до 31-12-2015г.</v>
      </c>
      <c r="D5" s="263"/>
      <c r="E5" s="263"/>
      <c r="F5" s="263"/>
      <c r="G5" s="263"/>
      <c r="H5" s="255"/>
      <c r="I5" s="255"/>
      <c r="J5" s="264"/>
      <c r="K5" s="265"/>
      <c r="L5" s="266"/>
      <c r="M5" s="267" t="s">
        <v>10</v>
      </c>
      <c r="N5" s="266"/>
    </row>
    <row r="6" spans="1:14" s="276" customFormat="1" ht="21.75" customHeight="1">
      <c r="A6" s="268"/>
      <c r="B6" s="269"/>
      <c r="C6" s="270"/>
      <c r="D6" s="271" t="s">
        <v>470</v>
      </c>
      <c r="E6" s="271"/>
      <c r="F6" s="271"/>
      <c r="G6" s="271"/>
      <c r="H6" s="271"/>
      <c r="I6" s="272" t="s">
        <v>471</v>
      </c>
      <c r="J6" s="272"/>
      <c r="K6" s="273"/>
      <c r="L6" s="270"/>
      <c r="M6" s="274"/>
      <c r="N6" s="275"/>
    </row>
    <row r="7" spans="1:14" s="276" customFormat="1" ht="60" customHeight="1">
      <c r="A7" s="277" t="s">
        <v>472</v>
      </c>
      <c r="B7" s="278" t="s">
        <v>473</v>
      </c>
      <c r="C7" s="279" t="s">
        <v>474</v>
      </c>
      <c r="D7" s="280" t="s">
        <v>475</v>
      </c>
      <c r="E7" s="270" t="s">
        <v>476</v>
      </c>
      <c r="F7" s="272" t="s">
        <v>477</v>
      </c>
      <c r="G7" s="272"/>
      <c r="H7" s="272"/>
      <c r="I7" s="270" t="s">
        <v>478</v>
      </c>
      <c r="J7" s="281" t="s">
        <v>479</v>
      </c>
      <c r="K7" s="279" t="s">
        <v>480</v>
      </c>
      <c r="L7" s="279" t="s">
        <v>481</v>
      </c>
      <c r="M7" s="282" t="s">
        <v>482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72" t="s">
        <v>483</v>
      </c>
      <c r="G8" s="272" t="s">
        <v>484</v>
      </c>
      <c r="H8" s="272" t="s">
        <v>485</v>
      </c>
      <c r="I8" s="285"/>
      <c r="J8" s="287"/>
      <c r="K8" s="285"/>
      <c r="L8" s="285"/>
      <c r="M8" s="288"/>
      <c r="N8" s="275"/>
    </row>
    <row r="9" spans="1:14" s="276" customFormat="1" ht="12" customHeight="1">
      <c r="A9" s="272" t="s">
        <v>18</v>
      </c>
      <c r="B9" s="289"/>
      <c r="C9" s="285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85">
        <v>9</v>
      </c>
      <c r="L9" s="285">
        <v>10</v>
      </c>
      <c r="M9" s="290">
        <v>11</v>
      </c>
      <c r="N9" s="275"/>
    </row>
    <row r="10" spans="1:14" s="276" customFormat="1" ht="12" customHeight="1">
      <c r="A10" s="272" t="s">
        <v>486</v>
      </c>
      <c r="B10" s="291"/>
      <c r="C10" s="292" t="s">
        <v>51</v>
      </c>
      <c r="D10" s="292" t="s">
        <v>51</v>
      </c>
      <c r="E10" s="293" t="s">
        <v>62</v>
      </c>
      <c r="F10" s="293" t="s">
        <v>69</v>
      </c>
      <c r="G10" s="293" t="s">
        <v>73</v>
      </c>
      <c r="H10" s="293" t="s">
        <v>77</v>
      </c>
      <c r="I10" s="293" t="s">
        <v>90</v>
      </c>
      <c r="J10" s="293" t="s">
        <v>93</v>
      </c>
      <c r="K10" s="294" t="s">
        <v>487</v>
      </c>
      <c r="L10" s="293" t="s">
        <v>116</v>
      </c>
      <c r="M10" s="295" t="s">
        <v>124</v>
      </c>
      <c r="N10" s="275"/>
    </row>
    <row r="11" spans="1:23" ht="15.75" customHeight="1">
      <c r="A11" s="296" t="s">
        <v>488</v>
      </c>
      <c r="B11" s="291" t="s">
        <v>489</v>
      </c>
      <c r="C11" s="297">
        <f>'справка №1-БАЛАНС'!H17</f>
        <v>5000</v>
      </c>
      <c r="D11" s="297">
        <f>'справка №1-БАЛАНС'!H19</f>
        <v>577</v>
      </c>
      <c r="E11" s="297">
        <f>'справка №1-БАЛАНС'!H20</f>
        <v>161</v>
      </c>
      <c r="F11" s="297">
        <f>'справка №1-БАЛАНС'!H22</f>
        <v>411</v>
      </c>
      <c r="G11" s="297">
        <f>'справка №1-БАЛАНС'!H23</f>
        <v>0</v>
      </c>
      <c r="H11" s="298">
        <v>26</v>
      </c>
      <c r="I11" s="297">
        <f>'справка №1-БАЛАНС'!H28+'справка №1-БАЛАНС'!H31</f>
        <v>45</v>
      </c>
      <c r="J11" s="297">
        <f>'справка №1-БАЛАНС'!H29+'справка №1-БАЛАНС'!H32</f>
        <v>-389</v>
      </c>
      <c r="K11" s="298"/>
      <c r="L11" s="297">
        <f>SUM(C11:K11)</f>
        <v>5831</v>
      </c>
      <c r="M11" s="297">
        <f>'справка №1-БАЛАНС'!H39</f>
        <v>189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6" t="s">
        <v>490</v>
      </c>
      <c r="B12" s="291" t="s">
        <v>491</v>
      </c>
      <c r="C12" s="301">
        <f aca="true" t="shared" si="0" ref="C12:K12">C13+C14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297">
        <f>SUM(C12:K12)</f>
        <v>0</v>
      </c>
      <c r="M12" s="301">
        <f>M13+M14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492</v>
      </c>
      <c r="B13" s="293" t="s">
        <v>493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7">
        <f>SUM(C13:K13)</f>
        <v>0</v>
      </c>
      <c r="M13" s="298"/>
      <c r="N13" s="304"/>
    </row>
    <row r="14" spans="1:14" ht="12" customHeight="1">
      <c r="A14" s="303" t="s">
        <v>494</v>
      </c>
      <c r="B14" s="293" t="s">
        <v>495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7">
        <f>SUM(C14:K14)</f>
        <v>0</v>
      </c>
      <c r="M14" s="298"/>
      <c r="N14" s="304"/>
    </row>
    <row r="15" spans="1:23" ht="12" customHeight="1">
      <c r="A15" s="296" t="s">
        <v>496</v>
      </c>
      <c r="B15" s="291" t="s">
        <v>497</v>
      </c>
      <c r="C15" s="305">
        <f aca="true" t="shared" si="1" ref="C15:K15">C11+C12</f>
        <v>5000</v>
      </c>
      <c r="D15" s="305">
        <f t="shared" si="1"/>
        <v>577</v>
      </c>
      <c r="E15" s="305">
        <f t="shared" si="1"/>
        <v>161</v>
      </c>
      <c r="F15" s="305">
        <f t="shared" si="1"/>
        <v>411</v>
      </c>
      <c r="G15" s="305">
        <f t="shared" si="1"/>
        <v>0</v>
      </c>
      <c r="H15" s="305">
        <f t="shared" si="1"/>
        <v>26</v>
      </c>
      <c r="I15" s="305">
        <f t="shared" si="1"/>
        <v>45</v>
      </c>
      <c r="J15" s="305">
        <f t="shared" si="1"/>
        <v>-389</v>
      </c>
      <c r="K15" s="305">
        <f t="shared" si="1"/>
        <v>0</v>
      </c>
      <c r="L15" s="297"/>
      <c r="M15" s="305">
        <f>M11+M12</f>
        <v>189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6" t="s">
        <v>498</v>
      </c>
      <c r="B16" s="306" t="s">
        <v>499</v>
      </c>
      <c r="C16" s="307"/>
      <c r="D16" s="308"/>
      <c r="E16" s="308"/>
      <c r="F16" s="308"/>
      <c r="G16" s="308"/>
      <c r="H16" s="309"/>
      <c r="I16" s="310">
        <f>+'справка №1-БАЛАНС'!G31</f>
        <v>0</v>
      </c>
      <c r="J16" s="311">
        <f>+'справка №1-БАЛАНС'!G32</f>
        <v>-71</v>
      </c>
      <c r="K16" s="298"/>
      <c r="L16" s="297">
        <f aca="true" t="shared" si="2" ref="L16:L32">SUM(C16:K16)</f>
        <v>-71</v>
      </c>
      <c r="M16" s="298">
        <v>10</v>
      </c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500</v>
      </c>
      <c r="B17" s="293" t="s">
        <v>501</v>
      </c>
      <c r="C17" s="312">
        <f aca="true" t="shared" si="3" ref="C17:K17">C18+C19</f>
        <v>0</v>
      </c>
      <c r="D17" s="312">
        <f t="shared" si="3"/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297">
        <f t="shared" si="2"/>
        <v>0</v>
      </c>
      <c r="M17" s="312">
        <f>M18+M19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3" t="s">
        <v>502</v>
      </c>
      <c r="B18" s="314" t="s">
        <v>503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7">
        <f t="shared" si="2"/>
        <v>0</v>
      </c>
      <c r="M18" s="298"/>
      <c r="N18" s="304"/>
    </row>
    <row r="19" spans="1:14" ht="12" customHeight="1">
      <c r="A19" s="313" t="s">
        <v>504</v>
      </c>
      <c r="B19" s="314" t="s">
        <v>505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7">
        <f t="shared" si="2"/>
        <v>0</v>
      </c>
      <c r="M19" s="298"/>
      <c r="N19" s="304"/>
    </row>
    <row r="20" spans="1:14" ht="12.75" customHeight="1">
      <c r="A20" s="303" t="s">
        <v>506</v>
      </c>
      <c r="B20" s="293" t="s">
        <v>507</v>
      </c>
      <c r="C20" s="298"/>
      <c r="D20" s="298"/>
      <c r="E20" s="298"/>
      <c r="F20" s="298"/>
      <c r="G20" s="298"/>
      <c r="H20" s="298"/>
      <c r="I20" s="298">
        <v>-7</v>
      </c>
      <c r="J20" s="298">
        <v>7</v>
      </c>
      <c r="K20" s="298"/>
      <c r="L20" s="297">
        <f t="shared" si="2"/>
        <v>0</v>
      </c>
      <c r="M20" s="298"/>
      <c r="N20" s="304"/>
    </row>
    <row r="21" spans="1:23" ht="23.25" customHeight="1">
      <c r="A21" s="303" t="s">
        <v>508</v>
      </c>
      <c r="B21" s="293" t="s">
        <v>509</v>
      </c>
      <c r="C21" s="301">
        <f aca="true" t="shared" si="4" ref="C21:K21">C22-C23</f>
        <v>0</v>
      </c>
      <c r="D21" s="301">
        <f t="shared" si="4"/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si="4"/>
        <v>0</v>
      </c>
      <c r="L21" s="297">
        <f t="shared" si="2"/>
        <v>0</v>
      </c>
      <c r="M21" s="301">
        <f>M22-M23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 customHeight="1">
      <c r="A22" s="303" t="s">
        <v>510</v>
      </c>
      <c r="B22" s="293" t="s">
        <v>511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297">
        <f t="shared" si="2"/>
        <v>0</v>
      </c>
      <c r="M22" s="315"/>
      <c r="N22" s="304"/>
    </row>
    <row r="23" spans="1:14" ht="12" customHeight="1">
      <c r="A23" s="303" t="s">
        <v>512</v>
      </c>
      <c r="B23" s="293" t="s">
        <v>513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297">
        <f t="shared" si="2"/>
        <v>0</v>
      </c>
      <c r="M23" s="315"/>
      <c r="N23" s="304"/>
    </row>
    <row r="24" spans="1:23" ht="22.5" customHeight="1">
      <c r="A24" s="303" t="s">
        <v>514</v>
      </c>
      <c r="B24" s="293" t="s">
        <v>515</v>
      </c>
      <c r="C24" s="301">
        <f aca="true" t="shared" si="5" ref="C24:K24">C25-C26</f>
        <v>0</v>
      </c>
      <c r="D24" s="301">
        <f t="shared" si="5"/>
        <v>0</v>
      </c>
      <c r="E24" s="301">
        <f t="shared" si="5"/>
        <v>0</v>
      </c>
      <c r="F24" s="301">
        <f t="shared" si="5"/>
        <v>0</v>
      </c>
      <c r="G24" s="301">
        <f t="shared" si="5"/>
        <v>0</v>
      </c>
      <c r="H24" s="301">
        <f t="shared" si="5"/>
        <v>0</v>
      </c>
      <c r="I24" s="301">
        <f t="shared" si="5"/>
        <v>0</v>
      </c>
      <c r="J24" s="301">
        <f t="shared" si="5"/>
        <v>0</v>
      </c>
      <c r="K24" s="301">
        <f t="shared" si="5"/>
        <v>0</v>
      </c>
      <c r="L24" s="297">
        <f t="shared" si="2"/>
        <v>0</v>
      </c>
      <c r="M24" s="301">
        <f>M25-M26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 customHeight="1">
      <c r="A25" s="303" t="s">
        <v>510</v>
      </c>
      <c r="B25" s="293" t="s">
        <v>516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297">
        <f t="shared" si="2"/>
        <v>0</v>
      </c>
      <c r="M25" s="315"/>
      <c r="N25" s="304"/>
    </row>
    <row r="26" spans="1:14" ht="12" customHeight="1">
      <c r="A26" s="303" t="s">
        <v>512</v>
      </c>
      <c r="B26" s="293" t="s">
        <v>517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97">
        <f t="shared" si="2"/>
        <v>0</v>
      </c>
      <c r="M26" s="315"/>
      <c r="N26" s="304"/>
    </row>
    <row r="27" spans="1:14" ht="12" customHeight="1">
      <c r="A27" s="303" t="s">
        <v>518</v>
      </c>
      <c r="B27" s="293" t="s">
        <v>519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7">
        <f t="shared" si="2"/>
        <v>0</v>
      </c>
      <c r="M27" s="298"/>
      <c r="N27" s="304"/>
    </row>
    <row r="28" spans="1:14" ht="12" customHeight="1">
      <c r="A28" s="303" t="s">
        <v>520</v>
      </c>
      <c r="B28" s="293" t="s">
        <v>521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7">
        <f t="shared" si="2"/>
        <v>0</v>
      </c>
      <c r="M28" s="298"/>
      <c r="N28" s="304"/>
    </row>
    <row r="29" spans="1:23" ht="14.25" customHeight="1">
      <c r="A29" s="296" t="s">
        <v>522</v>
      </c>
      <c r="B29" s="291" t="s">
        <v>523</v>
      </c>
      <c r="C29" s="301">
        <f aca="true" t="shared" si="6" ref="C29:K29">C17+C20+C21+C24+C28+C27+C15+C16</f>
        <v>5000</v>
      </c>
      <c r="D29" s="301">
        <f t="shared" si="6"/>
        <v>577</v>
      </c>
      <c r="E29" s="301">
        <f t="shared" si="6"/>
        <v>161</v>
      </c>
      <c r="F29" s="301">
        <f t="shared" si="6"/>
        <v>411</v>
      </c>
      <c r="G29" s="301">
        <f t="shared" si="6"/>
        <v>0</v>
      </c>
      <c r="H29" s="301">
        <f t="shared" si="6"/>
        <v>26</v>
      </c>
      <c r="I29" s="301">
        <f t="shared" si="6"/>
        <v>38</v>
      </c>
      <c r="J29" s="301">
        <f t="shared" si="6"/>
        <v>-453</v>
      </c>
      <c r="K29" s="301">
        <f t="shared" si="6"/>
        <v>0</v>
      </c>
      <c r="L29" s="297">
        <f t="shared" si="2"/>
        <v>5760</v>
      </c>
      <c r="M29" s="301">
        <f>M17+M20+M21+M24+M28+M27+M15+M16</f>
        <v>199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524</v>
      </c>
      <c r="B30" s="293" t="s">
        <v>525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7">
        <f t="shared" si="2"/>
        <v>0</v>
      </c>
      <c r="M30" s="298"/>
      <c r="N30" s="304"/>
    </row>
    <row r="31" spans="1:14" ht="24" customHeight="1">
      <c r="A31" s="303" t="s">
        <v>526</v>
      </c>
      <c r="B31" s="293" t="s">
        <v>527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7">
        <f t="shared" si="2"/>
        <v>0</v>
      </c>
      <c r="M31" s="298"/>
      <c r="N31" s="304"/>
    </row>
    <row r="32" spans="1:23" ht="23.25" customHeight="1">
      <c r="A32" s="296" t="s">
        <v>528</v>
      </c>
      <c r="B32" s="291" t="s">
        <v>529</v>
      </c>
      <c r="C32" s="301">
        <f aca="true" t="shared" si="7" ref="C32:K32">C29+C30+C31</f>
        <v>5000</v>
      </c>
      <c r="D32" s="301">
        <f t="shared" si="7"/>
        <v>577</v>
      </c>
      <c r="E32" s="301">
        <f t="shared" si="7"/>
        <v>161</v>
      </c>
      <c r="F32" s="301">
        <f t="shared" si="7"/>
        <v>411</v>
      </c>
      <c r="G32" s="301">
        <f t="shared" si="7"/>
        <v>0</v>
      </c>
      <c r="H32" s="301">
        <f t="shared" si="7"/>
        <v>26</v>
      </c>
      <c r="I32" s="301">
        <f t="shared" si="7"/>
        <v>38</v>
      </c>
      <c r="J32" s="301">
        <f t="shared" si="7"/>
        <v>-453</v>
      </c>
      <c r="K32" s="301">
        <f t="shared" si="7"/>
        <v>0</v>
      </c>
      <c r="L32" s="297">
        <f t="shared" si="2"/>
        <v>5760</v>
      </c>
      <c r="M32" s="301">
        <f>M29+M30+M31</f>
        <v>199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4"/>
    </row>
    <row r="34" spans="1:14" ht="7.5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20"/>
      <c r="N34" s="304"/>
    </row>
    <row r="35" spans="1:14" ht="12" customHeight="1">
      <c r="A35" s="321" t="str">
        <f>+'справка №1-БАЛАНС'!A98</f>
        <v>Дата на съставяне: 24.02.2016г.</v>
      </c>
      <c r="B35" s="322"/>
      <c r="C35" s="323"/>
      <c r="D35" s="324" t="s">
        <v>278</v>
      </c>
      <c r="E35" s="324"/>
      <c r="F35" s="324" t="str">
        <f>+'справка №1-БАЛАНС'!D99</f>
        <v>/Р.Цолева/</v>
      </c>
      <c r="G35" s="324"/>
      <c r="H35" s="324"/>
      <c r="I35" s="324"/>
      <c r="J35" s="323" t="s">
        <v>530</v>
      </c>
      <c r="K35" s="323"/>
      <c r="L35" s="324" t="s">
        <v>531</v>
      </c>
      <c r="M35" s="324"/>
      <c r="N35" s="304"/>
    </row>
    <row r="36" spans="1:13" ht="12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 customHeight="1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 customHeight="1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 customHeight="1">
      <c r="M40" s="329"/>
    </row>
    <row r="41" ht="12" customHeight="1">
      <c r="M41" s="329"/>
    </row>
    <row r="42" ht="12" customHeight="1">
      <c r="M42" s="329"/>
    </row>
    <row r="43" ht="12" customHeight="1">
      <c r="M43" s="329"/>
    </row>
    <row r="44" ht="12" customHeight="1">
      <c r="M44" s="329"/>
    </row>
    <row r="45" ht="12" customHeight="1">
      <c r="M45" s="329"/>
    </row>
    <row r="46" ht="12" customHeight="1">
      <c r="M46" s="329"/>
    </row>
    <row r="47" ht="12" customHeight="1">
      <c r="M47" s="329"/>
    </row>
    <row r="48" ht="12" customHeight="1">
      <c r="M48" s="329"/>
    </row>
    <row r="49" ht="12" customHeight="1">
      <c r="M49" s="329"/>
    </row>
    <row r="50" ht="12" customHeight="1">
      <c r="M50" s="329"/>
    </row>
    <row r="51" ht="12" customHeight="1">
      <c r="M51" s="329"/>
    </row>
    <row r="52" ht="12" customHeight="1">
      <c r="M52" s="329"/>
    </row>
    <row r="53" ht="12" customHeight="1">
      <c r="M53" s="329"/>
    </row>
    <row r="54" ht="12" customHeight="1">
      <c r="M54" s="329"/>
    </row>
    <row r="55" ht="12" customHeight="1">
      <c r="M55" s="329"/>
    </row>
    <row r="56" ht="12" customHeight="1">
      <c r="M56" s="329"/>
    </row>
    <row r="57" ht="12" customHeight="1">
      <c r="M57" s="329"/>
    </row>
    <row r="58" ht="12" customHeight="1">
      <c r="M58" s="329"/>
    </row>
    <row r="59" ht="12" customHeight="1">
      <c r="M59" s="329"/>
    </row>
    <row r="60" ht="12" customHeight="1">
      <c r="M60" s="329"/>
    </row>
    <row r="61" ht="12" customHeight="1">
      <c r="M61" s="329"/>
    </row>
    <row r="62" ht="12" customHeight="1">
      <c r="M62" s="329"/>
    </row>
    <row r="63" ht="12" customHeight="1">
      <c r="M63" s="329"/>
    </row>
    <row r="64" ht="12" customHeight="1">
      <c r="M64" s="329"/>
    </row>
    <row r="65" ht="12" customHeight="1">
      <c r="M65" s="329"/>
    </row>
    <row r="66" ht="12" customHeight="1">
      <c r="M66" s="329"/>
    </row>
    <row r="67" ht="12" customHeight="1">
      <c r="M67" s="329"/>
    </row>
    <row r="68" ht="12" customHeight="1">
      <c r="M68" s="329"/>
    </row>
    <row r="69" ht="12" customHeight="1">
      <c r="M69" s="329"/>
    </row>
    <row r="70" ht="12" customHeight="1">
      <c r="M70" s="329"/>
    </row>
    <row r="71" ht="12" customHeight="1">
      <c r="M71" s="329"/>
    </row>
    <row r="72" ht="12" customHeight="1">
      <c r="M72" s="329"/>
    </row>
    <row r="73" ht="12" customHeight="1">
      <c r="M73" s="329"/>
    </row>
    <row r="74" ht="12" customHeight="1">
      <c r="M74" s="329"/>
    </row>
    <row r="75" ht="12" customHeight="1">
      <c r="M75" s="329"/>
    </row>
    <row r="76" ht="12" customHeight="1">
      <c r="M76" s="329"/>
    </row>
    <row r="77" ht="12" customHeight="1">
      <c r="M77" s="329"/>
    </row>
    <row r="78" ht="12" customHeight="1">
      <c r="M78" s="329"/>
    </row>
    <row r="79" ht="12" customHeight="1">
      <c r="M79" s="329"/>
    </row>
    <row r="80" ht="12" customHeight="1">
      <c r="M80" s="329"/>
    </row>
    <row r="81" ht="12" customHeight="1">
      <c r="M81" s="329"/>
    </row>
    <row r="82" ht="12" customHeight="1">
      <c r="M82" s="329"/>
    </row>
    <row r="83" ht="12" customHeight="1">
      <c r="M83" s="329"/>
    </row>
    <row r="84" ht="12" customHeight="1">
      <c r="M84" s="329"/>
    </row>
    <row r="85" ht="12" customHeight="1">
      <c r="M85" s="329"/>
    </row>
    <row r="86" ht="12" customHeight="1">
      <c r="M86" s="329"/>
    </row>
    <row r="87" ht="12" customHeight="1">
      <c r="M87" s="329"/>
    </row>
    <row r="88" ht="12" customHeight="1">
      <c r="M88" s="329"/>
    </row>
    <row r="89" ht="12" customHeight="1">
      <c r="M89" s="329"/>
    </row>
    <row r="90" ht="12" customHeight="1">
      <c r="M90" s="329"/>
    </row>
    <row r="91" ht="12" customHeight="1">
      <c r="M91" s="329"/>
    </row>
    <row r="92" ht="12" customHeight="1">
      <c r="M92" s="329"/>
    </row>
    <row r="93" ht="12" customHeight="1">
      <c r="M93" s="329"/>
    </row>
    <row r="94" ht="12" customHeight="1">
      <c r="M94" s="329"/>
    </row>
    <row r="95" ht="12" customHeight="1">
      <c r="M95" s="329"/>
    </row>
    <row r="96" ht="12" customHeight="1">
      <c r="M96" s="329"/>
    </row>
    <row r="97" ht="12" customHeight="1">
      <c r="M97" s="329"/>
    </row>
    <row r="98" ht="12" customHeight="1">
      <c r="M98" s="329"/>
    </row>
    <row r="99" ht="12" customHeight="1">
      <c r="M99" s="329"/>
    </row>
    <row r="100" ht="12" customHeight="1">
      <c r="M100" s="329"/>
    </row>
    <row r="101" ht="12" customHeight="1">
      <c r="M101" s="329"/>
    </row>
    <row r="102" ht="12" customHeight="1">
      <c r="M102" s="329"/>
    </row>
    <row r="103" ht="12" customHeight="1">
      <c r="M103" s="329"/>
    </row>
    <row r="104" ht="12" customHeight="1">
      <c r="M104" s="329"/>
    </row>
    <row r="105" ht="12" customHeight="1">
      <c r="M105" s="329"/>
    </row>
    <row r="106" ht="12" customHeight="1">
      <c r="M106" s="329"/>
    </row>
    <row r="107" ht="12" customHeight="1">
      <c r="M107" s="329"/>
    </row>
    <row r="108" ht="12" customHeight="1">
      <c r="M108" s="329"/>
    </row>
    <row r="109" ht="12" customHeight="1">
      <c r="M109" s="329"/>
    </row>
    <row r="110" ht="12" customHeight="1">
      <c r="M110" s="329"/>
    </row>
    <row r="111" ht="12" customHeight="1">
      <c r="M111" s="329"/>
    </row>
    <row r="112" ht="12" customHeight="1">
      <c r="M112" s="329"/>
    </row>
    <row r="113" ht="12" customHeight="1">
      <c r="M113" s="329"/>
    </row>
    <row r="114" ht="12" customHeight="1">
      <c r="M114" s="329"/>
    </row>
    <row r="115" ht="12" customHeight="1">
      <c r="M115" s="329"/>
    </row>
    <row r="116" ht="12" customHeight="1">
      <c r="M116" s="329"/>
    </row>
    <row r="117" ht="12" customHeight="1">
      <c r="M117" s="329"/>
    </row>
    <row r="118" ht="12" customHeight="1">
      <c r="M118" s="329"/>
    </row>
    <row r="119" ht="12" customHeight="1">
      <c r="M119" s="329"/>
    </row>
    <row r="120" ht="12" customHeight="1">
      <c r="M120" s="329"/>
    </row>
    <row r="121" ht="12" customHeight="1">
      <c r="M121" s="329"/>
    </row>
    <row r="122" ht="12" customHeight="1">
      <c r="M122" s="329"/>
    </row>
    <row r="123" ht="12" customHeight="1">
      <c r="M123" s="329"/>
    </row>
    <row r="124" ht="12" customHeight="1">
      <c r="M124" s="329"/>
    </row>
    <row r="125" ht="12" customHeight="1">
      <c r="M125" s="329"/>
    </row>
    <row r="126" ht="12" customHeight="1">
      <c r="M126" s="329"/>
    </row>
    <row r="127" ht="12" customHeight="1">
      <c r="M127" s="329"/>
    </row>
    <row r="128" ht="12" customHeight="1">
      <c r="M128" s="329"/>
    </row>
    <row r="129" ht="12" customHeight="1">
      <c r="M129" s="329"/>
    </row>
    <row r="130" ht="12" customHeight="1">
      <c r="M130" s="329"/>
    </row>
    <row r="131" ht="12" customHeight="1">
      <c r="M131" s="329"/>
    </row>
    <row r="132" ht="12" customHeight="1">
      <c r="M132" s="329"/>
    </row>
    <row r="133" ht="12" customHeight="1">
      <c r="M133" s="329"/>
    </row>
    <row r="134" ht="12" customHeight="1">
      <c r="M134" s="329"/>
    </row>
    <row r="135" ht="12" customHeight="1">
      <c r="M135" s="329"/>
    </row>
    <row r="136" ht="12" customHeight="1">
      <c r="M136" s="329"/>
    </row>
    <row r="137" ht="12" customHeight="1">
      <c r="M137" s="329"/>
    </row>
    <row r="138" ht="12" customHeight="1">
      <c r="M138" s="329"/>
    </row>
    <row r="139" ht="12" customHeight="1">
      <c r="M139" s="329"/>
    </row>
    <row r="140" ht="12" customHeight="1">
      <c r="M140" s="329"/>
    </row>
    <row r="141" ht="12" customHeight="1">
      <c r="M141" s="329"/>
    </row>
    <row r="142" ht="12" customHeight="1">
      <c r="M142" s="329"/>
    </row>
    <row r="143" ht="12" customHeight="1">
      <c r="M143" s="329"/>
    </row>
    <row r="144" ht="12" customHeight="1">
      <c r="M144" s="329"/>
    </row>
    <row r="145" ht="12" customHeight="1">
      <c r="M145" s="329"/>
    </row>
    <row r="146" ht="12" customHeight="1">
      <c r="M146" s="329"/>
    </row>
    <row r="147" ht="12" customHeight="1">
      <c r="M147" s="329"/>
    </row>
    <row r="148" ht="12" customHeight="1">
      <c r="M148" s="329"/>
    </row>
    <row r="149" ht="12" customHeight="1">
      <c r="M149" s="329"/>
    </row>
    <row r="150" ht="12" customHeight="1">
      <c r="M150" s="329"/>
    </row>
    <row r="151" ht="12" customHeight="1">
      <c r="M151" s="329"/>
    </row>
    <row r="152" ht="12" customHeight="1">
      <c r="M152" s="329"/>
    </row>
    <row r="153" ht="12" customHeight="1">
      <c r="M153" s="329"/>
    </row>
    <row r="154" ht="12" customHeight="1">
      <c r="M154" s="329"/>
    </row>
    <row r="155" ht="12" customHeight="1">
      <c r="M155" s="329"/>
    </row>
    <row r="156" ht="12" customHeight="1">
      <c r="M156" s="329"/>
    </row>
    <row r="157" ht="12" customHeight="1">
      <c r="M157" s="329"/>
    </row>
    <row r="158" ht="12" customHeight="1">
      <c r="M158" s="329"/>
    </row>
    <row r="159" ht="12" customHeight="1">
      <c r="M159" s="329"/>
    </row>
    <row r="160" ht="12" customHeight="1">
      <c r="M160" s="329"/>
    </row>
    <row r="161" ht="12" customHeight="1">
      <c r="M161" s="329"/>
    </row>
    <row r="162" ht="12" customHeight="1">
      <c r="M162" s="329"/>
    </row>
    <row r="163" ht="12" customHeight="1">
      <c r="M163" s="329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C13">
      <selection activeCell="L21" sqref="L21"/>
    </sheetView>
  </sheetViews>
  <sheetFormatPr defaultColWidth="10.28125" defaultRowHeight="12.75"/>
  <cols>
    <col min="1" max="1" width="3.00390625" style="330" customWidth="1"/>
    <col min="2" max="2" width="28.00390625" style="330" customWidth="1"/>
    <col min="3" max="3" width="8.28125" style="330" customWidth="1"/>
    <col min="4" max="6" width="8.421875" style="330" customWidth="1"/>
    <col min="7" max="7" width="8.00390625" style="330" customWidth="1"/>
    <col min="8" max="8" width="13.421875" style="330" customWidth="1"/>
    <col min="9" max="9" width="10.00390625" style="330" customWidth="1"/>
    <col min="10" max="10" width="11.140625" style="330" customWidth="1"/>
    <col min="11" max="11" width="8.28125" style="330" customWidth="1"/>
    <col min="12" max="12" width="9.7109375" style="330" customWidth="1"/>
    <col min="13" max="13" width="8.7109375" style="330" customWidth="1"/>
    <col min="14" max="14" width="7.57421875" style="330" customWidth="1"/>
    <col min="15" max="15" width="11.140625" style="330" customWidth="1"/>
    <col min="16" max="16" width="10.00390625" style="330" customWidth="1"/>
    <col min="17" max="17" width="11.8515625" style="330" customWidth="1"/>
    <col min="18" max="18" width="10.140625" style="330" customWidth="1"/>
    <col min="19" max="16384" width="9.7109375" style="330" customWidth="1"/>
  </cols>
  <sheetData>
    <row r="1" spans="1:18" ht="15" customHeight="1">
      <c r="A1" s="331"/>
      <c r="B1" s="332" t="s">
        <v>532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2.75" customHeight="1">
      <c r="A2" s="333" t="s">
        <v>393</v>
      </c>
      <c r="B2" s="333"/>
      <c r="C2" s="334"/>
      <c r="D2" s="334"/>
      <c r="E2" s="121" t="str">
        <f>'справка №1-БАЛАНС'!E3</f>
        <v>"Специализирани Бизнес Системи" АД</v>
      </c>
      <c r="F2" s="121"/>
      <c r="G2" s="121"/>
      <c r="H2" s="121"/>
      <c r="I2" s="121"/>
      <c r="J2" s="335"/>
      <c r="K2" s="335"/>
      <c r="L2" s="335"/>
      <c r="M2" s="336" t="s">
        <v>3</v>
      </c>
      <c r="N2" s="336"/>
      <c r="O2" s="336"/>
      <c r="P2" s="337">
        <f>'справка №1-БАЛАНС'!H3</f>
        <v>121814067</v>
      </c>
      <c r="Q2" s="337"/>
      <c r="R2" s="123"/>
    </row>
    <row r="3" spans="1:18" ht="15" customHeight="1">
      <c r="A3" s="333" t="s">
        <v>8</v>
      </c>
      <c r="B3" s="333"/>
      <c r="C3" s="338"/>
      <c r="D3" s="338"/>
      <c r="E3" s="263" t="str">
        <f>+'справка №1-БАЛАНС'!E5</f>
        <v>От 01-01-2015 до 31-12-2015г.</v>
      </c>
      <c r="F3" s="263"/>
      <c r="G3" s="263"/>
      <c r="H3" s="339" t="s">
        <v>533</v>
      </c>
      <c r="I3" s="339"/>
      <c r="J3" s="339"/>
      <c r="K3" s="339"/>
      <c r="L3" s="339"/>
      <c r="M3" s="340" t="s">
        <v>6</v>
      </c>
      <c r="N3" s="340"/>
      <c r="O3" s="341"/>
      <c r="P3" s="342" t="str">
        <f>'справка №1-БАЛАНС'!H4</f>
        <v> </v>
      </c>
      <c r="Q3" s="342"/>
      <c r="R3" s="125"/>
    </row>
    <row r="4" spans="1:18" ht="12.75">
      <c r="A4" s="343" t="s">
        <v>534</v>
      </c>
      <c r="B4" s="344"/>
      <c r="C4" s="344"/>
      <c r="D4" s="339"/>
      <c r="E4" s="345"/>
      <c r="F4" s="345"/>
      <c r="G4" s="345"/>
      <c r="H4" s="339"/>
      <c r="I4" s="339"/>
      <c r="J4" s="339"/>
      <c r="K4" s="339"/>
      <c r="L4" s="339"/>
      <c r="M4" s="339"/>
      <c r="N4" s="339"/>
      <c r="O4" s="339"/>
      <c r="P4" s="339"/>
      <c r="Q4" s="346"/>
      <c r="R4" s="346" t="s">
        <v>535</v>
      </c>
    </row>
    <row r="5" spans="1:18" s="349" customFormat="1" ht="12" customHeight="1">
      <c r="A5" s="347" t="s">
        <v>472</v>
      </c>
      <c r="B5" s="347"/>
      <c r="C5" s="348" t="s">
        <v>12</v>
      </c>
      <c r="D5" s="347" t="s">
        <v>536</v>
      </c>
      <c r="E5" s="347"/>
      <c r="F5" s="347"/>
      <c r="G5" s="347"/>
      <c r="H5" s="347" t="s">
        <v>537</v>
      </c>
      <c r="I5" s="347"/>
      <c r="J5" s="347" t="s">
        <v>538</v>
      </c>
      <c r="K5" s="347" t="s">
        <v>539</v>
      </c>
      <c r="L5" s="347"/>
      <c r="M5" s="347"/>
      <c r="N5" s="347"/>
      <c r="O5" s="347" t="s">
        <v>537</v>
      </c>
      <c r="P5" s="347"/>
      <c r="Q5" s="347" t="s">
        <v>540</v>
      </c>
      <c r="R5" s="347" t="s">
        <v>541</v>
      </c>
    </row>
    <row r="6" spans="1:18" s="349" customFormat="1" ht="45.75" customHeight="1">
      <c r="A6" s="347"/>
      <c r="B6" s="347"/>
      <c r="C6" s="348"/>
      <c r="D6" s="347" t="s">
        <v>542</v>
      </c>
      <c r="E6" s="347" t="s">
        <v>543</v>
      </c>
      <c r="F6" s="347" t="s">
        <v>544</v>
      </c>
      <c r="G6" s="347" t="s">
        <v>545</v>
      </c>
      <c r="H6" s="347" t="s">
        <v>546</v>
      </c>
      <c r="I6" s="347" t="s">
        <v>547</v>
      </c>
      <c r="J6" s="347"/>
      <c r="K6" s="347" t="s">
        <v>542</v>
      </c>
      <c r="L6" s="347" t="s">
        <v>548</v>
      </c>
      <c r="M6" s="347" t="s">
        <v>549</v>
      </c>
      <c r="N6" s="347" t="s">
        <v>550</v>
      </c>
      <c r="O6" s="347" t="s">
        <v>546</v>
      </c>
      <c r="P6" s="347" t="s">
        <v>547</v>
      </c>
      <c r="Q6" s="347"/>
      <c r="R6" s="347"/>
    </row>
    <row r="7" spans="1:18" s="349" customFormat="1" ht="15" customHeight="1">
      <c r="A7" s="350" t="s">
        <v>551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552</v>
      </c>
      <c r="B8" s="352" t="s">
        <v>553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.75">
      <c r="A9" s="355" t="s">
        <v>554</v>
      </c>
      <c r="B9" s="355" t="s">
        <v>555</v>
      </c>
      <c r="C9" s="356" t="s">
        <v>556</v>
      </c>
      <c r="D9" s="357">
        <v>379</v>
      </c>
      <c r="E9" s="357">
        <v>30</v>
      </c>
      <c r="F9" s="357"/>
      <c r="G9" s="358">
        <f aca="true" t="shared" si="0" ref="G9:G25">D9+E9-F9</f>
        <v>409</v>
      </c>
      <c r="H9" s="359"/>
      <c r="I9" s="359"/>
      <c r="J9" s="358">
        <f aca="true" t="shared" si="1" ref="J9:J25">G9+H9-I9</f>
        <v>409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409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.75">
      <c r="A10" s="355" t="s">
        <v>557</v>
      </c>
      <c r="B10" s="355" t="s">
        <v>558</v>
      </c>
      <c r="C10" s="356" t="s">
        <v>559</v>
      </c>
      <c r="D10" s="357">
        <v>1154</v>
      </c>
      <c r="E10" s="357"/>
      <c r="F10" s="357"/>
      <c r="G10" s="358">
        <f t="shared" si="0"/>
        <v>1154</v>
      </c>
      <c r="H10" s="359"/>
      <c r="I10" s="359"/>
      <c r="J10" s="358">
        <f t="shared" si="1"/>
        <v>1154</v>
      </c>
      <c r="K10" s="359">
        <v>240</v>
      </c>
      <c r="L10" s="359">
        <v>24</v>
      </c>
      <c r="M10" s="359"/>
      <c r="N10" s="358">
        <f t="shared" si="2"/>
        <v>264</v>
      </c>
      <c r="O10" s="359"/>
      <c r="P10" s="359"/>
      <c r="Q10" s="358">
        <f t="shared" si="3"/>
        <v>264</v>
      </c>
      <c r="R10" s="358">
        <f t="shared" si="4"/>
        <v>890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.75">
      <c r="A11" s="355" t="s">
        <v>560</v>
      </c>
      <c r="B11" s="355" t="s">
        <v>561</v>
      </c>
      <c r="C11" s="356" t="s">
        <v>562</v>
      </c>
      <c r="D11" s="357">
        <v>219</v>
      </c>
      <c r="E11" s="357">
        <v>2</v>
      </c>
      <c r="F11" s="357"/>
      <c r="G11" s="358">
        <f t="shared" si="0"/>
        <v>221</v>
      </c>
      <c r="H11" s="359"/>
      <c r="I11" s="359"/>
      <c r="J11" s="358">
        <f t="shared" si="1"/>
        <v>221</v>
      </c>
      <c r="K11" s="359">
        <v>207</v>
      </c>
      <c r="L11" s="359">
        <v>1</v>
      </c>
      <c r="M11" s="359"/>
      <c r="N11" s="358">
        <f t="shared" si="2"/>
        <v>208</v>
      </c>
      <c r="O11" s="359"/>
      <c r="P11" s="359"/>
      <c r="Q11" s="358">
        <f t="shared" si="3"/>
        <v>208</v>
      </c>
      <c r="R11" s="358">
        <f t="shared" si="4"/>
        <v>13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.75">
      <c r="A12" s="355" t="s">
        <v>563</v>
      </c>
      <c r="B12" s="355" t="s">
        <v>564</v>
      </c>
      <c r="C12" s="356" t="s">
        <v>565</v>
      </c>
      <c r="D12" s="357">
        <v>2</v>
      </c>
      <c r="E12" s="357"/>
      <c r="F12" s="357"/>
      <c r="G12" s="358">
        <f t="shared" si="0"/>
        <v>2</v>
      </c>
      <c r="H12" s="359"/>
      <c r="I12" s="359"/>
      <c r="J12" s="358">
        <f t="shared" si="1"/>
        <v>2</v>
      </c>
      <c r="K12" s="359">
        <v>1</v>
      </c>
      <c r="L12" s="359"/>
      <c r="M12" s="359"/>
      <c r="N12" s="358">
        <f t="shared" si="2"/>
        <v>1</v>
      </c>
      <c r="O12" s="359"/>
      <c r="P12" s="359"/>
      <c r="Q12" s="358">
        <f t="shared" si="3"/>
        <v>1</v>
      </c>
      <c r="R12" s="358">
        <f t="shared" si="4"/>
        <v>1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.75">
      <c r="A13" s="355" t="s">
        <v>566</v>
      </c>
      <c r="B13" s="355" t="s">
        <v>567</v>
      </c>
      <c r="C13" s="356" t="s">
        <v>568</v>
      </c>
      <c r="D13" s="357">
        <v>13</v>
      </c>
      <c r="E13" s="357"/>
      <c r="F13" s="357"/>
      <c r="G13" s="358">
        <f t="shared" si="0"/>
        <v>13</v>
      </c>
      <c r="H13" s="359"/>
      <c r="I13" s="359"/>
      <c r="J13" s="358">
        <f t="shared" si="1"/>
        <v>13</v>
      </c>
      <c r="K13" s="359">
        <v>4</v>
      </c>
      <c r="L13" s="359">
        <v>3</v>
      </c>
      <c r="M13" s="359"/>
      <c r="N13" s="358">
        <f t="shared" si="2"/>
        <v>7</v>
      </c>
      <c r="O13" s="359"/>
      <c r="P13" s="359"/>
      <c r="Q13" s="358">
        <f t="shared" si="3"/>
        <v>7</v>
      </c>
      <c r="R13" s="358">
        <f t="shared" si="4"/>
        <v>6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.75">
      <c r="A14" s="355" t="s">
        <v>569</v>
      </c>
      <c r="B14" s="355" t="s">
        <v>570</v>
      </c>
      <c r="C14" s="356" t="s">
        <v>571</v>
      </c>
      <c r="D14" s="357">
        <v>70</v>
      </c>
      <c r="E14" s="357"/>
      <c r="F14" s="357"/>
      <c r="G14" s="358">
        <f t="shared" si="0"/>
        <v>70</v>
      </c>
      <c r="H14" s="359"/>
      <c r="I14" s="359"/>
      <c r="J14" s="358">
        <f t="shared" si="1"/>
        <v>70</v>
      </c>
      <c r="K14" s="359">
        <v>49</v>
      </c>
      <c r="L14" s="359">
        <v>6</v>
      </c>
      <c r="M14" s="359"/>
      <c r="N14" s="358">
        <f t="shared" si="2"/>
        <v>55</v>
      </c>
      <c r="O14" s="359"/>
      <c r="P14" s="359"/>
      <c r="Q14" s="358">
        <f t="shared" si="3"/>
        <v>55</v>
      </c>
      <c r="R14" s="358">
        <f t="shared" si="4"/>
        <v>15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12.75">
      <c r="A15" s="361" t="s">
        <v>572</v>
      </c>
      <c r="B15" s="362" t="s">
        <v>573</v>
      </c>
      <c r="C15" s="363" t="s">
        <v>574</v>
      </c>
      <c r="D15" s="364">
        <v>436</v>
      </c>
      <c r="E15" s="364"/>
      <c r="F15" s="364"/>
      <c r="G15" s="358">
        <f t="shared" si="0"/>
        <v>436</v>
      </c>
      <c r="H15" s="365"/>
      <c r="I15" s="365"/>
      <c r="J15" s="358">
        <f t="shared" si="1"/>
        <v>436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436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55" t="s">
        <v>575</v>
      </c>
      <c r="B16" s="368" t="s">
        <v>576</v>
      </c>
      <c r="C16" s="356" t="s">
        <v>577</v>
      </c>
      <c r="D16" s="357"/>
      <c r="E16" s="357"/>
      <c r="F16" s="357"/>
      <c r="G16" s="358">
        <f t="shared" si="0"/>
        <v>0</v>
      </c>
      <c r="H16" s="359"/>
      <c r="I16" s="359"/>
      <c r="J16" s="358">
        <f t="shared" si="1"/>
        <v>0</v>
      </c>
      <c r="K16" s="359"/>
      <c r="L16" s="359"/>
      <c r="M16" s="359"/>
      <c r="N16" s="358">
        <f t="shared" si="2"/>
        <v>0</v>
      </c>
      <c r="O16" s="359"/>
      <c r="P16" s="359"/>
      <c r="Q16" s="358">
        <f t="shared" si="3"/>
        <v>0</v>
      </c>
      <c r="R16" s="358">
        <f t="shared" si="4"/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.75">
      <c r="A17" s="355"/>
      <c r="B17" s="369" t="s">
        <v>578</v>
      </c>
      <c r="C17" s="370" t="s">
        <v>579</v>
      </c>
      <c r="D17" s="371">
        <f>SUM(D9:D16)</f>
        <v>2273</v>
      </c>
      <c r="E17" s="371">
        <f>SUM(E9:E16)</f>
        <v>32</v>
      </c>
      <c r="F17" s="371">
        <f>SUM(F9:F16)</f>
        <v>0</v>
      </c>
      <c r="G17" s="358">
        <f t="shared" si="0"/>
        <v>2305</v>
      </c>
      <c r="H17" s="372">
        <f>SUM(H9:H16)</f>
        <v>0</v>
      </c>
      <c r="I17" s="372">
        <f>SUM(I9:I16)</f>
        <v>0</v>
      </c>
      <c r="J17" s="358">
        <f t="shared" si="1"/>
        <v>2305</v>
      </c>
      <c r="K17" s="372">
        <f>SUM(K9:K16)</f>
        <v>501</v>
      </c>
      <c r="L17" s="372">
        <f>SUM(L9:L16)</f>
        <v>34</v>
      </c>
      <c r="M17" s="372">
        <f>SUM(M9:M16)</f>
        <v>0</v>
      </c>
      <c r="N17" s="358">
        <f t="shared" si="2"/>
        <v>535</v>
      </c>
      <c r="O17" s="372">
        <f>SUM(O9:O16)</f>
        <v>0</v>
      </c>
      <c r="P17" s="372">
        <f>SUM(P9:P16)</f>
        <v>0</v>
      </c>
      <c r="Q17" s="358">
        <f t="shared" si="3"/>
        <v>535</v>
      </c>
      <c r="R17" s="358">
        <f t="shared" si="4"/>
        <v>1770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5" customHeight="1">
      <c r="A18" s="373" t="s">
        <v>580</v>
      </c>
      <c r="B18" s="374" t="s">
        <v>581</v>
      </c>
      <c r="C18" s="370" t="s">
        <v>582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5" customHeight="1">
      <c r="A19" s="352" t="s">
        <v>583</v>
      </c>
      <c r="B19" s="374" t="s">
        <v>584</v>
      </c>
      <c r="C19" s="370" t="s">
        <v>585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.75">
      <c r="A20" s="377" t="s">
        <v>586</v>
      </c>
      <c r="B20" s="352" t="s">
        <v>587</v>
      </c>
      <c r="C20" s="356"/>
      <c r="D20" s="378"/>
      <c r="E20" s="378"/>
      <c r="F20" s="378"/>
      <c r="G20" s="358">
        <f t="shared" si="0"/>
        <v>0</v>
      </c>
      <c r="H20" s="379"/>
      <c r="I20" s="379"/>
      <c r="J20" s="358">
        <f t="shared" si="1"/>
        <v>0</v>
      </c>
      <c r="K20" s="379"/>
      <c r="L20" s="379"/>
      <c r="M20" s="379"/>
      <c r="N20" s="358">
        <f t="shared" si="2"/>
        <v>0</v>
      </c>
      <c r="O20" s="379"/>
      <c r="P20" s="379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355" t="s">
        <v>554</v>
      </c>
      <c r="B21" s="355" t="s">
        <v>588</v>
      </c>
      <c r="C21" s="356" t="s">
        <v>589</v>
      </c>
      <c r="D21" s="357">
        <v>1699</v>
      </c>
      <c r="E21" s="357"/>
      <c r="F21" s="357"/>
      <c r="G21" s="358">
        <f t="shared" si="0"/>
        <v>1699</v>
      </c>
      <c r="H21" s="359"/>
      <c r="I21" s="359"/>
      <c r="J21" s="358">
        <f t="shared" si="1"/>
        <v>1699</v>
      </c>
      <c r="K21" s="359">
        <v>565</v>
      </c>
      <c r="L21" s="359">
        <v>34</v>
      </c>
      <c r="M21" s="359"/>
      <c r="N21" s="358">
        <f t="shared" si="2"/>
        <v>599</v>
      </c>
      <c r="O21" s="359"/>
      <c r="P21" s="359"/>
      <c r="Q21" s="358">
        <f t="shared" si="3"/>
        <v>599</v>
      </c>
      <c r="R21" s="358">
        <f t="shared" si="4"/>
        <v>1100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.75">
      <c r="A22" s="355" t="s">
        <v>557</v>
      </c>
      <c r="B22" s="355" t="s">
        <v>590</v>
      </c>
      <c r="C22" s="356" t="s">
        <v>591</v>
      </c>
      <c r="D22" s="357">
        <v>9</v>
      </c>
      <c r="E22" s="357"/>
      <c r="F22" s="357"/>
      <c r="G22" s="358">
        <f t="shared" si="0"/>
        <v>9</v>
      </c>
      <c r="H22" s="359"/>
      <c r="I22" s="359"/>
      <c r="J22" s="358">
        <f t="shared" si="1"/>
        <v>9</v>
      </c>
      <c r="K22" s="359">
        <v>8</v>
      </c>
      <c r="L22" s="359"/>
      <c r="M22" s="359"/>
      <c r="N22" s="358">
        <f t="shared" si="2"/>
        <v>8</v>
      </c>
      <c r="O22" s="359"/>
      <c r="P22" s="359"/>
      <c r="Q22" s="358">
        <f t="shared" si="3"/>
        <v>8</v>
      </c>
      <c r="R22" s="358">
        <f t="shared" si="4"/>
        <v>1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.75">
      <c r="A23" s="362" t="s">
        <v>560</v>
      </c>
      <c r="B23" s="362" t="s">
        <v>592</v>
      </c>
      <c r="C23" s="356" t="s">
        <v>593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.75">
      <c r="A24" s="355" t="s">
        <v>563</v>
      </c>
      <c r="B24" s="380" t="s">
        <v>576</v>
      </c>
      <c r="C24" s="356" t="s">
        <v>594</v>
      </c>
      <c r="D24" s="357">
        <v>33</v>
      </c>
      <c r="E24" s="357"/>
      <c r="F24" s="357"/>
      <c r="G24" s="358">
        <f t="shared" si="0"/>
        <v>33</v>
      </c>
      <c r="H24" s="359"/>
      <c r="I24" s="359"/>
      <c r="J24" s="358">
        <f t="shared" si="1"/>
        <v>33</v>
      </c>
      <c r="K24" s="359">
        <v>22</v>
      </c>
      <c r="L24" s="359"/>
      <c r="M24" s="359"/>
      <c r="N24" s="358">
        <f t="shared" si="2"/>
        <v>22</v>
      </c>
      <c r="O24" s="359"/>
      <c r="P24" s="359"/>
      <c r="Q24" s="358">
        <f t="shared" si="3"/>
        <v>22</v>
      </c>
      <c r="R24" s="358">
        <f t="shared" si="4"/>
        <v>11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.75">
      <c r="A25" s="355"/>
      <c r="B25" s="369" t="s">
        <v>595</v>
      </c>
      <c r="C25" s="381" t="s">
        <v>596</v>
      </c>
      <c r="D25" s="382">
        <f>SUM(D21:D24)</f>
        <v>1741</v>
      </c>
      <c r="E25" s="382">
        <f>SUM(E21:E24)</f>
        <v>0</v>
      </c>
      <c r="F25" s="382">
        <f>SUM(F21:F24)</f>
        <v>0</v>
      </c>
      <c r="G25" s="383">
        <f t="shared" si="0"/>
        <v>1741</v>
      </c>
      <c r="H25" s="384">
        <f>SUM(H21:H24)</f>
        <v>0</v>
      </c>
      <c r="I25" s="384">
        <f>SUM(I21:I24)</f>
        <v>0</v>
      </c>
      <c r="J25" s="383">
        <f t="shared" si="1"/>
        <v>1741</v>
      </c>
      <c r="K25" s="384">
        <f>SUM(K21:K24)</f>
        <v>595</v>
      </c>
      <c r="L25" s="384">
        <f>SUM(L21:L24)</f>
        <v>34</v>
      </c>
      <c r="M25" s="384">
        <f>SUM(M21:M24)</f>
        <v>0</v>
      </c>
      <c r="N25" s="383">
        <f t="shared" si="2"/>
        <v>629</v>
      </c>
      <c r="O25" s="384">
        <f>SUM(O21:O24)</f>
        <v>0</v>
      </c>
      <c r="P25" s="384">
        <f>SUM(P21:P24)</f>
        <v>0</v>
      </c>
      <c r="Q25" s="383">
        <f t="shared" si="3"/>
        <v>629</v>
      </c>
      <c r="R25" s="383">
        <f t="shared" si="4"/>
        <v>1112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.75" customHeight="1">
      <c r="A26" s="377" t="s">
        <v>597</v>
      </c>
      <c r="B26" s="385" t="s">
        <v>598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.75">
      <c r="A27" s="355" t="s">
        <v>554</v>
      </c>
      <c r="B27" s="391" t="s">
        <v>599</v>
      </c>
      <c r="C27" s="392" t="s">
        <v>600</v>
      </c>
      <c r="D27" s="393">
        <f>SUM(D28:D31)</f>
        <v>147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147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147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147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.75">
      <c r="A28" s="355"/>
      <c r="B28" s="355" t="s">
        <v>111</v>
      </c>
      <c r="C28" s="356" t="s">
        <v>601</v>
      </c>
      <c r="D28" s="357">
        <v>119</v>
      </c>
      <c r="E28" s="357"/>
      <c r="F28" s="357"/>
      <c r="G28" s="358">
        <f t="shared" si="5"/>
        <v>119</v>
      </c>
      <c r="H28" s="359"/>
      <c r="I28" s="359"/>
      <c r="J28" s="358">
        <f t="shared" si="6"/>
        <v>119</v>
      </c>
      <c r="K28" s="396"/>
      <c r="L28" s="396"/>
      <c r="M28" s="396"/>
      <c r="N28" s="358">
        <f t="shared" si="7"/>
        <v>0</v>
      </c>
      <c r="O28" s="396"/>
      <c r="P28" s="396"/>
      <c r="Q28" s="358">
        <f t="shared" si="8"/>
        <v>0</v>
      </c>
      <c r="R28" s="358">
        <f t="shared" si="9"/>
        <v>119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.75">
      <c r="A29" s="355"/>
      <c r="B29" s="355" t="s">
        <v>113</v>
      </c>
      <c r="C29" s="356" t="s">
        <v>602</v>
      </c>
      <c r="D29" s="357"/>
      <c r="E29" s="357"/>
      <c r="F29" s="357"/>
      <c r="G29" s="358">
        <f t="shared" si="5"/>
        <v>0</v>
      </c>
      <c r="H29" s="396"/>
      <c r="I29" s="396"/>
      <c r="J29" s="358">
        <f t="shared" si="6"/>
        <v>0</v>
      </c>
      <c r="K29" s="396"/>
      <c r="L29" s="396"/>
      <c r="M29" s="396"/>
      <c r="N29" s="358">
        <f t="shared" si="7"/>
        <v>0</v>
      </c>
      <c r="O29" s="396"/>
      <c r="P29" s="396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.75">
      <c r="A30" s="355"/>
      <c r="B30" s="355" t="s">
        <v>117</v>
      </c>
      <c r="C30" s="356" t="s">
        <v>603</v>
      </c>
      <c r="D30" s="357">
        <v>27</v>
      </c>
      <c r="E30" s="357"/>
      <c r="F30" s="357"/>
      <c r="G30" s="358">
        <f t="shared" si="5"/>
        <v>27</v>
      </c>
      <c r="H30" s="396"/>
      <c r="I30" s="396"/>
      <c r="J30" s="358">
        <f t="shared" si="6"/>
        <v>27</v>
      </c>
      <c r="K30" s="396"/>
      <c r="L30" s="396"/>
      <c r="M30" s="396"/>
      <c r="N30" s="358">
        <f t="shared" si="7"/>
        <v>0</v>
      </c>
      <c r="O30" s="396"/>
      <c r="P30" s="396"/>
      <c r="Q30" s="358">
        <f t="shared" si="8"/>
        <v>0</v>
      </c>
      <c r="R30" s="358">
        <f t="shared" si="9"/>
        <v>27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.75">
      <c r="A31" s="355"/>
      <c r="B31" s="355" t="s">
        <v>119</v>
      </c>
      <c r="C31" s="356" t="s">
        <v>604</v>
      </c>
      <c r="D31" s="357">
        <v>1</v>
      </c>
      <c r="E31" s="357"/>
      <c r="F31" s="357"/>
      <c r="G31" s="358">
        <f t="shared" si="5"/>
        <v>1</v>
      </c>
      <c r="H31" s="396"/>
      <c r="I31" s="396"/>
      <c r="J31" s="358">
        <f t="shared" si="6"/>
        <v>1</v>
      </c>
      <c r="K31" s="396"/>
      <c r="L31" s="396"/>
      <c r="M31" s="396"/>
      <c r="N31" s="358">
        <f t="shared" si="7"/>
        <v>0</v>
      </c>
      <c r="O31" s="396"/>
      <c r="P31" s="396"/>
      <c r="Q31" s="358">
        <f t="shared" si="8"/>
        <v>0</v>
      </c>
      <c r="R31" s="358">
        <f t="shared" si="9"/>
        <v>1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.75">
      <c r="A32" s="355" t="s">
        <v>557</v>
      </c>
      <c r="B32" s="391" t="s">
        <v>605</v>
      </c>
      <c r="C32" s="356" t="s">
        <v>606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7">
        <f>SUM(H33:H36)</f>
        <v>0</v>
      </c>
      <c r="I32" s="397">
        <f>SUM(I33:I36)</f>
        <v>0</v>
      </c>
      <c r="J32" s="358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 t="shared" si="7"/>
        <v>0</v>
      </c>
      <c r="O32" s="397">
        <f>SUM(O33:O36)</f>
        <v>0</v>
      </c>
      <c r="P32" s="397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.75">
      <c r="A33" s="355"/>
      <c r="B33" s="398" t="s">
        <v>125</v>
      </c>
      <c r="C33" s="356" t="s">
        <v>607</v>
      </c>
      <c r="D33" s="357"/>
      <c r="E33" s="357"/>
      <c r="F33" s="357"/>
      <c r="G33" s="358">
        <f t="shared" si="5"/>
        <v>0</v>
      </c>
      <c r="H33" s="396"/>
      <c r="I33" s="396"/>
      <c r="J33" s="358">
        <f t="shared" si="6"/>
        <v>0</v>
      </c>
      <c r="K33" s="396"/>
      <c r="L33" s="396"/>
      <c r="M33" s="396"/>
      <c r="N33" s="358">
        <f t="shared" si="7"/>
        <v>0</v>
      </c>
      <c r="O33" s="396"/>
      <c r="P33" s="396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.75">
      <c r="A34" s="355"/>
      <c r="B34" s="398" t="s">
        <v>608</v>
      </c>
      <c r="C34" s="356" t="s">
        <v>609</v>
      </c>
      <c r="D34" s="357"/>
      <c r="E34" s="357"/>
      <c r="F34" s="357"/>
      <c r="G34" s="358">
        <f t="shared" si="5"/>
        <v>0</v>
      </c>
      <c r="H34" s="396"/>
      <c r="I34" s="396"/>
      <c r="J34" s="358">
        <f t="shared" si="6"/>
        <v>0</v>
      </c>
      <c r="K34" s="396"/>
      <c r="L34" s="396"/>
      <c r="M34" s="396"/>
      <c r="N34" s="358">
        <f t="shared" si="7"/>
        <v>0</v>
      </c>
      <c r="O34" s="396"/>
      <c r="P34" s="396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.75">
      <c r="A35" s="355"/>
      <c r="B35" s="398" t="s">
        <v>610</v>
      </c>
      <c r="C35" s="356" t="s">
        <v>611</v>
      </c>
      <c r="D35" s="357"/>
      <c r="E35" s="357"/>
      <c r="F35" s="357"/>
      <c r="G35" s="358">
        <f t="shared" si="5"/>
        <v>0</v>
      </c>
      <c r="H35" s="396"/>
      <c r="I35" s="396"/>
      <c r="J35" s="358">
        <f t="shared" si="6"/>
        <v>0</v>
      </c>
      <c r="K35" s="396"/>
      <c r="L35" s="396"/>
      <c r="M35" s="396"/>
      <c r="N35" s="358">
        <f t="shared" si="7"/>
        <v>0</v>
      </c>
      <c r="O35" s="396"/>
      <c r="P35" s="396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.75">
      <c r="A36" s="355"/>
      <c r="B36" s="398" t="s">
        <v>612</v>
      </c>
      <c r="C36" s="356" t="s">
        <v>613</v>
      </c>
      <c r="D36" s="357"/>
      <c r="E36" s="357"/>
      <c r="F36" s="357"/>
      <c r="G36" s="358">
        <f t="shared" si="5"/>
        <v>0</v>
      </c>
      <c r="H36" s="396"/>
      <c r="I36" s="396"/>
      <c r="J36" s="358">
        <f t="shared" si="6"/>
        <v>0</v>
      </c>
      <c r="K36" s="396"/>
      <c r="L36" s="396"/>
      <c r="M36" s="396"/>
      <c r="N36" s="358">
        <f t="shared" si="7"/>
        <v>0</v>
      </c>
      <c r="O36" s="396"/>
      <c r="P36" s="396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.75">
      <c r="A37" s="355" t="s">
        <v>560</v>
      </c>
      <c r="B37" s="398" t="s">
        <v>576</v>
      </c>
      <c r="C37" s="356" t="s">
        <v>614</v>
      </c>
      <c r="D37" s="357"/>
      <c r="E37" s="357"/>
      <c r="F37" s="357"/>
      <c r="G37" s="358">
        <f t="shared" si="5"/>
        <v>0</v>
      </c>
      <c r="H37" s="396"/>
      <c r="I37" s="396"/>
      <c r="J37" s="358">
        <f t="shared" si="6"/>
        <v>0</v>
      </c>
      <c r="K37" s="396"/>
      <c r="L37" s="396"/>
      <c r="M37" s="396"/>
      <c r="N37" s="358">
        <f t="shared" si="7"/>
        <v>0</v>
      </c>
      <c r="O37" s="396"/>
      <c r="P37" s="396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5" customHeight="1">
      <c r="A38" s="355"/>
      <c r="B38" s="369" t="s">
        <v>615</v>
      </c>
      <c r="C38" s="370" t="s">
        <v>616</v>
      </c>
      <c r="D38" s="371">
        <f>D27+D32+D37</f>
        <v>147</v>
      </c>
      <c r="E38" s="371">
        <f>E27+E32+E37</f>
        <v>0</v>
      </c>
      <c r="F38" s="371">
        <f>F27+F32+F37</f>
        <v>0</v>
      </c>
      <c r="G38" s="358">
        <f t="shared" si="5"/>
        <v>147</v>
      </c>
      <c r="H38" s="372">
        <f>H27+H32+H37</f>
        <v>0</v>
      </c>
      <c r="I38" s="372">
        <f>I27+I32+I37</f>
        <v>0</v>
      </c>
      <c r="J38" s="358">
        <f t="shared" si="6"/>
        <v>147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147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5" customHeight="1">
      <c r="A39" s="373" t="s">
        <v>617</v>
      </c>
      <c r="B39" s="373" t="s">
        <v>618</v>
      </c>
      <c r="C39" s="370" t="s">
        <v>619</v>
      </c>
      <c r="D39" s="399"/>
      <c r="E39" s="399"/>
      <c r="F39" s="399"/>
      <c r="G39" s="358">
        <f t="shared" si="5"/>
        <v>0</v>
      </c>
      <c r="H39" s="399"/>
      <c r="I39" s="399"/>
      <c r="J39" s="358">
        <f t="shared" si="6"/>
        <v>0</v>
      </c>
      <c r="K39" s="399"/>
      <c r="L39" s="399"/>
      <c r="M39" s="399"/>
      <c r="N39" s="358">
        <f t="shared" si="7"/>
        <v>0</v>
      </c>
      <c r="O39" s="399"/>
      <c r="P39" s="399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5" customHeight="1">
      <c r="A40" s="355"/>
      <c r="B40" s="373" t="s">
        <v>620</v>
      </c>
      <c r="C40" s="348" t="s">
        <v>621</v>
      </c>
      <c r="D40" s="400">
        <f aca="true" t="shared" si="10" ref="D40:R40">D17+D18+D19+D25+D38+D39</f>
        <v>4161</v>
      </c>
      <c r="E40" s="400">
        <f t="shared" si="10"/>
        <v>32</v>
      </c>
      <c r="F40" s="400">
        <f t="shared" si="10"/>
        <v>0</v>
      </c>
      <c r="G40" s="400">
        <f t="shared" si="10"/>
        <v>4193</v>
      </c>
      <c r="H40" s="400">
        <f t="shared" si="10"/>
        <v>0</v>
      </c>
      <c r="I40" s="400">
        <f t="shared" si="10"/>
        <v>0</v>
      </c>
      <c r="J40" s="400">
        <f t="shared" si="10"/>
        <v>4193</v>
      </c>
      <c r="K40" s="400">
        <f t="shared" si="10"/>
        <v>1096</v>
      </c>
      <c r="L40" s="400">
        <f t="shared" si="10"/>
        <v>68</v>
      </c>
      <c r="M40" s="400">
        <f t="shared" si="10"/>
        <v>0</v>
      </c>
      <c r="N40" s="400">
        <f t="shared" si="10"/>
        <v>1164</v>
      </c>
      <c r="O40" s="400">
        <f t="shared" si="10"/>
        <v>0</v>
      </c>
      <c r="P40" s="400">
        <f t="shared" si="10"/>
        <v>0</v>
      </c>
      <c r="Q40" s="400">
        <f t="shared" si="10"/>
        <v>1164</v>
      </c>
      <c r="R40" s="400">
        <f t="shared" si="10"/>
        <v>3029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7.5" customHeight="1">
      <c r="A41" s="343"/>
      <c r="B41" s="343"/>
      <c r="C41" s="343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5" customHeight="1">
      <c r="A42" s="343"/>
      <c r="B42" s="343" t="s">
        <v>622</v>
      </c>
      <c r="C42" s="343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7.5" customHeight="1">
      <c r="A43" s="343"/>
      <c r="B43" s="343"/>
      <c r="C43" s="343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customHeight="1">
      <c r="A44" s="343"/>
      <c r="B44" s="405" t="str">
        <f>+'справка №1-БАЛАНС'!A98</f>
        <v>Дата на съставяне: 24.02.2016г.</v>
      </c>
      <c r="C44" s="405"/>
      <c r="D44" s="406"/>
      <c r="E44" s="406"/>
      <c r="F44" s="406"/>
      <c r="G44" s="343"/>
      <c r="H44" s="332" t="str">
        <f>+'справка №4-ОСК'!D35</f>
        <v>Съставител:</v>
      </c>
      <c r="I44" s="332"/>
      <c r="J44" s="332"/>
      <c r="K44" s="407"/>
      <c r="L44" s="407"/>
      <c r="M44" s="407"/>
      <c r="N44" s="407"/>
      <c r="O44" s="408" t="s">
        <v>280</v>
      </c>
      <c r="P44" s="408"/>
      <c r="Q44" s="408"/>
      <c r="R44" s="408"/>
    </row>
    <row r="45" spans="1:18" ht="15" customHeight="1">
      <c r="A45" s="409"/>
      <c r="B45" s="409"/>
      <c r="C45" s="409"/>
      <c r="D45" s="410"/>
      <c r="E45" s="410"/>
      <c r="F45" s="410"/>
      <c r="G45" s="409"/>
      <c r="H45" s="409"/>
      <c r="I45" s="409"/>
      <c r="J45" s="409" t="str">
        <f>+'справка №1-БАЛАНС'!D99</f>
        <v>/Р.Цолева/</v>
      </c>
      <c r="K45" s="409"/>
      <c r="L45" s="409"/>
      <c r="M45" s="409"/>
      <c r="N45" s="409"/>
      <c r="O45" s="409"/>
      <c r="P45" s="409" t="s">
        <v>531</v>
      </c>
      <c r="Q45" s="409"/>
      <c r="R45" s="409"/>
    </row>
    <row r="46" spans="1:18" ht="15" customHeight="1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.75">
      <c r="A47" s="409"/>
      <c r="B47" s="409" t="s">
        <v>7</v>
      </c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.75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.75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.75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.75">
      <c r="D51" s="367"/>
      <c r="E51" s="367"/>
      <c r="F51" s="367"/>
    </row>
    <row r="52" spans="4:6" ht="12.75">
      <c r="D52" s="367"/>
      <c r="E52" s="367"/>
      <c r="F52" s="367"/>
    </row>
    <row r="53" spans="4:6" ht="12.75">
      <c r="D53" s="367"/>
      <c r="E53" s="367"/>
      <c r="F53" s="367"/>
    </row>
    <row r="54" spans="4:6" ht="12.75">
      <c r="D54" s="367"/>
      <c r="E54" s="367"/>
      <c r="F54" s="367"/>
    </row>
    <row r="55" spans="4:6" ht="12.75">
      <c r="D55" s="367"/>
      <c r="E55" s="367"/>
      <c r="F55" s="367"/>
    </row>
    <row r="56" spans="4:6" ht="12.75">
      <c r="D56" s="367"/>
      <c r="E56" s="367"/>
      <c r="F56" s="367"/>
    </row>
    <row r="57" spans="4:6" ht="12.75">
      <c r="D57" s="367"/>
      <c r="E57" s="367"/>
      <c r="F57" s="367"/>
    </row>
    <row r="58" spans="4:6" ht="12.75">
      <c r="D58" s="367"/>
      <c r="E58" s="367"/>
      <c r="F58" s="367"/>
    </row>
    <row r="59" spans="4:6" ht="12.75">
      <c r="D59" s="367"/>
      <c r="E59" s="367"/>
      <c r="F59" s="367"/>
    </row>
    <row r="60" spans="4:6" ht="12.75">
      <c r="D60" s="367"/>
      <c r="E60" s="367"/>
      <c r="F60" s="367"/>
    </row>
    <row r="61" spans="4:6" ht="12.75">
      <c r="D61" s="367"/>
      <c r="E61" s="367"/>
      <c r="F61" s="367"/>
    </row>
    <row r="62" spans="4:6" ht="12.75">
      <c r="D62" s="367"/>
      <c r="E62" s="367"/>
      <c r="F62" s="367"/>
    </row>
    <row r="63" spans="4:6" ht="12.75">
      <c r="D63" s="367"/>
      <c r="E63" s="367"/>
      <c r="F63" s="367"/>
    </row>
    <row r="64" spans="4:6" ht="12.75">
      <c r="D64" s="367"/>
      <c r="E64" s="367"/>
      <c r="F64" s="367"/>
    </row>
    <row r="65" spans="4:6" ht="12.75">
      <c r="D65" s="367"/>
      <c r="E65" s="367"/>
      <c r="F65" s="367"/>
    </row>
    <row r="66" spans="4:6" ht="12.75">
      <c r="D66" s="367"/>
      <c r="E66" s="367"/>
      <c r="F66" s="367"/>
    </row>
    <row r="67" spans="4:6" ht="12.75">
      <c r="D67" s="367"/>
      <c r="E67" s="367"/>
      <c r="F67" s="367"/>
    </row>
    <row r="68" spans="5:6" ht="12.75">
      <c r="E68" s="367"/>
      <c r="F68" s="367"/>
    </row>
    <row r="69" spans="5:6" ht="12.75">
      <c r="E69" s="367"/>
      <c r="F69" s="367"/>
    </row>
    <row r="70" spans="5:6" ht="12.75">
      <c r="E70" s="367"/>
      <c r="F70" s="367"/>
    </row>
    <row r="71" spans="5:6" ht="12.75">
      <c r="E71" s="367"/>
      <c r="F71" s="367"/>
    </row>
    <row r="72" spans="5:6" ht="12.75">
      <c r="E72" s="367"/>
      <c r="F72" s="367"/>
    </row>
    <row r="73" spans="5:6" ht="12.75">
      <c r="E73" s="367"/>
      <c r="F73" s="367"/>
    </row>
    <row r="74" spans="5:6" ht="12.75">
      <c r="E74" s="367"/>
      <c r="F74" s="367"/>
    </row>
    <row r="75" spans="5:6" ht="12.75">
      <c r="E75" s="367"/>
      <c r="F75" s="367"/>
    </row>
    <row r="76" spans="5:6" ht="12.75">
      <c r="E76" s="367"/>
      <c r="F76" s="367"/>
    </row>
    <row r="77" spans="5:6" ht="12.75">
      <c r="E77" s="367"/>
      <c r="F77" s="367"/>
    </row>
    <row r="78" spans="5:6" ht="12.75">
      <c r="E78" s="367"/>
      <c r="F78" s="367"/>
    </row>
    <row r="79" spans="5:6" ht="12.75">
      <c r="E79" s="367"/>
      <c r="F79" s="367"/>
    </row>
    <row r="80" spans="5:6" ht="12.75">
      <c r="E80" s="367"/>
      <c r="F80" s="367"/>
    </row>
    <row r="81" spans="5:6" ht="12.75">
      <c r="E81" s="367"/>
      <c r="F81" s="367"/>
    </row>
    <row r="82" spans="5:6" ht="12.75">
      <c r="E82" s="367"/>
      <c r="F82" s="367"/>
    </row>
    <row r="83" spans="5:6" ht="12.75">
      <c r="E83" s="367"/>
      <c r="F83" s="367"/>
    </row>
    <row r="84" spans="5:6" ht="12.75">
      <c r="E84" s="367"/>
      <c r="F84" s="367"/>
    </row>
    <row r="85" spans="5:6" ht="12.75">
      <c r="E85" s="367"/>
      <c r="F85" s="367"/>
    </row>
    <row r="86" spans="5:6" ht="12.75">
      <c r="E86" s="367"/>
      <c r="F86" s="367"/>
    </row>
    <row r="87" spans="5:6" ht="12.75">
      <c r="E87" s="367"/>
      <c r="F87" s="367"/>
    </row>
    <row r="88" spans="5:6" ht="12.75">
      <c r="E88" s="367"/>
      <c r="F88" s="367"/>
    </row>
    <row r="89" spans="5:6" ht="12.75">
      <c r="E89" s="367"/>
      <c r="F89" s="367"/>
    </row>
    <row r="90" spans="5:6" ht="12.75">
      <c r="E90" s="367"/>
      <c r="F90" s="367"/>
    </row>
    <row r="91" spans="5:6" ht="12.75">
      <c r="E91" s="367"/>
      <c r="F91" s="367"/>
    </row>
    <row r="92" spans="5:6" ht="12.75">
      <c r="E92" s="367"/>
      <c r="F92" s="367"/>
    </row>
    <row r="93" spans="5:6" ht="12.75">
      <c r="E93" s="367"/>
      <c r="F93" s="367"/>
    </row>
    <row r="94" spans="5:6" ht="12.75">
      <c r="E94" s="367"/>
      <c r="F94" s="367"/>
    </row>
    <row r="95" spans="5:6" ht="12.75">
      <c r="E95" s="367"/>
      <c r="F95" s="367"/>
    </row>
    <row r="96" spans="5:6" ht="12.75">
      <c r="E96" s="367"/>
      <c r="F96" s="367"/>
    </row>
    <row r="97" spans="5:6" ht="12.75">
      <c r="E97" s="367"/>
      <c r="F97" s="367"/>
    </row>
    <row r="98" spans="5:6" ht="12.75">
      <c r="E98" s="367"/>
      <c r="F98" s="367"/>
    </row>
    <row r="99" spans="5:6" ht="12.75">
      <c r="E99" s="367"/>
      <c r="F99" s="367"/>
    </row>
    <row r="100" spans="5:6" ht="12.75">
      <c r="E100" s="367"/>
      <c r="F100" s="367"/>
    </row>
    <row r="101" spans="5:6" ht="12.75">
      <c r="E101" s="367"/>
      <c r="F101" s="367"/>
    </row>
    <row r="102" spans="5:6" ht="12.75">
      <c r="E102" s="367"/>
      <c r="F102" s="367"/>
    </row>
    <row r="103" spans="5:6" ht="12.75">
      <c r="E103" s="367"/>
      <c r="F103" s="367"/>
    </row>
    <row r="104" spans="5:6" ht="12.75">
      <c r="E104" s="367"/>
      <c r="F104" s="367"/>
    </row>
    <row r="105" spans="5:6" ht="12.75">
      <c r="E105" s="367"/>
      <c r="F105" s="367"/>
    </row>
    <row r="106" spans="5:6" ht="12.75">
      <c r="E106" s="367"/>
      <c r="F106" s="367"/>
    </row>
    <row r="107" spans="5:6" ht="12.75">
      <c r="E107" s="367"/>
      <c r="F107" s="367"/>
    </row>
    <row r="108" spans="5:6" ht="12.75">
      <c r="E108" s="367"/>
      <c r="F108" s="367"/>
    </row>
    <row r="109" spans="5:6" ht="12.75">
      <c r="E109" s="367"/>
      <c r="F109" s="367"/>
    </row>
    <row r="110" spans="5:6" ht="12.75">
      <c r="E110" s="367"/>
      <c r="F110" s="367"/>
    </row>
    <row r="111" spans="5:6" ht="12.75">
      <c r="E111" s="367"/>
      <c r="F111" s="367"/>
    </row>
    <row r="112" spans="5:6" ht="12.75">
      <c r="E112" s="367"/>
      <c r="F112" s="367"/>
    </row>
    <row r="113" spans="5:6" ht="12.75">
      <c r="E113" s="367"/>
      <c r="F113" s="367"/>
    </row>
    <row r="114" spans="5:6" ht="12.75">
      <c r="E114" s="367"/>
      <c r="F114" s="367"/>
    </row>
    <row r="115" spans="5:6" ht="12.75">
      <c r="E115" s="367"/>
      <c r="F115" s="367"/>
    </row>
    <row r="116" spans="5:6" ht="12.75">
      <c r="E116" s="367"/>
      <c r="F116" s="367"/>
    </row>
    <row r="117" spans="5:6" ht="12.75">
      <c r="E117" s="367"/>
      <c r="F117" s="367"/>
    </row>
    <row r="118" spans="5:6" ht="12.75">
      <c r="E118" s="367"/>
      <c r="F118" s="367"/>
    </row>
    <row r="119" spans="5:6" ht="12.75">
      <c r="E119" s="367"/>
      <c r="F119" s="367"/>
    </row>
    <row r="120" spans="5:6" ht="12.75">
      <c r="E120" s="367"/>
      <c r="F120" s="367"/>
    </row>
    <row r="121" spans="5:6" ht="12.75">
      <c r="E121" s="367"/>
      <c r="F121" s="367"/>
    </row>
    <row r="122" spans="5:6" ht="12.75">
      <c r="E122" s="367"/>
      <c r="F122" s="367"/>
    </row>
    <row r="123" spans="5:6" ht="12.75">
      <c r="E123" s="367"/>
      <c r="F123" s="367"/>
    </row>
    <row r="124" spans="5:6" ht="12.75">
      <c r="E124" s="367"/>
      <c r="F124" s="367"/>
    </row>
    <row r="125" spans="5:6" ht="12.75">
      <c r="E125" s="367"/>
      <c r="F125" s="367"/>
    </row>
    <row r="126" spans="5:6" ht="12.75">
      <c r="E126" s="367"/>
      <c r="F126" s="367"/>
    </row>
    <row r="127" spans="5:6" ht="12.75">
      <c r="E127" s="367"/>
      <c r="F127" s="367"/>
    </row>
    <row r="128" spans="5:6" ht="12.75">
      <c r="E128" s="367"/>
      <c r="F128" s="367"/>
    </row>
    <row r="129" spans="5:6" ht="12.75">
      <c r="E129" s="367"/>
      <c r="F129" s="367"/>
    </row>
    <row r="130" spans="5:6" ht="12.75">
      <c r="E130" s="367"/>
      <c r="F130" s="367"/>
    </row>
    <row r="131" spans="5:6" ht="12.75">
      <c r="E131" s="367"/>
      <c r="F131" s="367"/>
    </row>
    <row r="132" spans="5:6" ht="12.75">
      <c r="E132" s="367"/>
      <c r="F132" s="367"/>
    </row>
    <row r="133" spans="5:6" ht="12.75">
      <c r="E133" s="367"/>
      <c r="F133" s="367"/>
    </row>
    <row r="134" spans="5:6" ht="12.75">
      <c r="E134" s="367"/>
      <c r="F134" s="367"/>
    </row>
    <row r="135" spans="5:6" ht="12.75">
      <c r="E135" s="367"/>
      <c r="F135" s="367"/>
    </row>
    <row r="136" spans="5:6" ht="12.75">
      <c r="E136" s="367"/>
      <c r="F136" s="367"/>
    </row>
    <row r="137" spans="5:6" ht="12.75">
      <c r="E137" s="367"/>
      <c r="F137" s="367"/>
    </row>
    <row r="138" spans="5:6" ht="12.75">
      <c r="E138" s="367"/>
      <c r="F138" s="367"/>
    </row>
    <row r="139" spans="5:6" ht="12.75">
      <c r="E139" s="367"/>
      <c r="F139" s="367"/>
    </row>
    <row r="140" spans="5:6" ht="12.75">
      <c r="E140" s="367"/>
      <c r="F140" s="367"/>
    </row>
    <row r="141" spans="5:6" ht="12.75">
      <c r="E141" s="367"/>
      <c r="F141" s="367"/>
    </row>
    <row r="142" spans="5:6" ht="12.75">
      <c r="E142" s="367"/>
      <c r="F142" s="367"/>
    </row>
    <row r="143" spans="5:6" ht="12.75">
      <c r="E143" s="367"/>
      <c r="F143" s="367"/>
    </row>
    <row r="144" spans="5:6" ht="12.75">
      <c r="E144" s="367"/>
      <c r="F144" s="367"/>
    </row>
    <row r="145" spans="5:6" ht="12.75">
      <c r="E145" s="367"/>
      <c r="F145" s="367"/>
    </row>
    <row r="146" spans="5:6" ht="12.75">
      <c r="E146" s="367"/>
      <c r="F146" s="367"/>
    </row>
    <row r="147" spans="5:6" ht="12.75">
      <c r="E147" s="367"/>
      <c r="F147" s="367"/>
    </row>
    <row r="148" spans="5:6" ht="12.75">
      <c r="E148" s="367"/>
      <c r="F148" s="367"/>
    </row>
    <row r="149" spans="5:6" ht="12.75">
      <c r="E149" s="367"/>
      <c r="F149" s="367"/>
    </row>
    <row r="150" spans="5:6" ht="12.75">
      <c r="E150" s="367"/>
      <c r="F150" s="367"/>
    </row>
    <row r="151" spans="5:6" ht="12.75">
      <c r="E151" s="367"/>
      <c r="F151" s="367"/>
    </row>
    <row r="152" spans="5:6" ht="12.75">
      <c r="E152" s="367"/>
      <c r="F152" s="367"/>
    </row>
    <row r="153" spans="5:6" ht="12.75">
      <c r="E153" s="367"/>
      <c r="F153" s="367"/>
    </row>
    <row r="154" spans="5:6" ht="12.75">
      <c r="E154" s="367"/>
      <c r="F154" s="367"/>
    </row>
    <row r="155" spans="5:6" ht="12.75">
      <c r="E155" s="367"/>
      <c r="F155" s="367"/>
    </row>
    <row r="156" spans="5:6" ht="12.75">
      <c r="E156" s="367"/>
      <c r="F156" s="367"/>
    </row>
    <row r="157" spans="5:6" ht="12.75">
      <c r="E157" s="367"/>
      <c r="F157" s="367"/>
    </row>
    <row r="158" spans="5:6" ht="12.75">
      <c r="E158" s="367"/>
      <c r="F158" s="367"/>
    </row>
    <row r="159" spans="5:6" ht="12.75">
      <c r="E159" s="367"/>
      <c r="F159" s="367"/>
    </row>
    <row r="160" spans="5:6" ht="12.75">
      <c r="E160" s="367"/>
      <c r="F160" s="367"/>
    </row>
    <row r="161" spans="5:6" ht="12.75">
      <c r="E161" s="367"/>
      <c r="F161" s="367"/>
    </row>
    <row r="162" spans="5:6" ht="12.75">
      <c r="E162" s="367"/>
      <c r="F162" s="367"/>
    </row>
    <row r="163" spans="5:6" ht="12.75">
      <c r="E163" s="367"/>
      <c r="F163" s="367"/>
    </row>
    <row r="164" spans="5:6" ht="12.75">
      <c r="E164" s="367"/>
      <c r="F164" s="367"/>
    </row>
    <row r="165" spans="5:6" ht="12.75">
      <c r="E165" s="367"/>
      <c r="F165" s="367"/>
    </row>
    <row r="166" spans="5:6" ht="12.75">
      <c r="E166" s="367"/>
      <c r="F166" s="367"/>
    </row>
    <row r="167" spans="5:6" ht="12.75">
      <c r="E167" s="367"/>
      <c r="F167" s="367"/>
    </row>
    <row r="168" spans="5:6" ht="12.75">
      <c r="E168" s="367"/>
      <c r="F168" s="367"/>
    </row>
    <row r="169" spans="5:6" ht="12.75">
      <c r="E169" s="367"/>
      <c r="F169" s="367"/>
    </row>
    <row r="170" spans="5:6" ht="12.75">
      <c r="E170" s="367"/>
      <c r="F170" s="367"/>
    </row>
    <row r="171" spans="5:6" ht="12.75">
      <c r="E171" s="367"/>
      <c r="F171" s="367"/>
    </row>
    <row r="172" spans="5:6" ht="12.75">
      <c r="E172" s="367"/>
      <c r="F172" s="367"/>
    </row>
    <row r="173" spans="5:6" ht="12.75">
      <c r="E173" s="367"/>
      <c r="F173" s="367"/>
    </row>
    <row r="174" spans="5:6" ht="12.75">
      <c r="E174" s="367"/>
      <c r="F174" s="367"/>
    </row>
    <row r="175" spans="5:6" ht="12.75">
      <c r="E175" s="367"/>
      <c r="F175" s="367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tabSelected="1" workbookViewId="0" topLeftCell="A70">
      <selection activeCell="C94" sqref="C94"/>
    </sheetView>
  </sheetViews>
  <sheetFormatPr defaultColWidth="10.28125" defaultRowHeight="12" customHeight="1"/>
  <cols>
    <col min="1" max="1" width="42.140625" style="330" customWidth="1"/>
    <col min="2" max="2" width="23.8515625" style="411" customWidth="1"/>
    <col min="3" max="3" width="18.00390625" style="330" customWidth="1"/>
    <col min="4" max="4" width="9.8515625" style="330" customWidth="1"/>
    <col min="5" max="5" width="13.7109375" style="330" customWidth="1"/>
    <col min="6" max="6" width="12.8515625" style="330" customWidth="1"/>
    <col min="7" max="26" width="0" style="330" hidden="1" customWidth="1"/>
    <col min="27" max="16384" width="9.7109375" style="330" customWidth="1"/>
  </cols>
  <sheetData>
    <row r="1" spans="1:15" ht="24" customHeight="1">
      <c r="A1" s="412" t="s">
        <v>623</v>
      </c>
      <c r="B1" s="412"/>
      <c r="C1" s="412"/>
      <c r="D1" s="412"/>
      <c r="E1" s="412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 customHeight="1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338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38"/>
      <c r="C3" s="123" t="s">
        <v>3</v>
      </c>
      <c r="E3" s="123">
        <f>'справка №1-БАЛАНС'!H3</f>
        <v>121814067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 customHeight="1">
      <c r="A4" s="421" t="s">
        <v>624</v>
      </c>
      <c r="B4" s="421" t="str">
        <f>+'справка №1-БАЛАНС'!E5</f>
        <v>От 01-01-2015 до 31-12-2015г.</v>
      </c>
      <c r="C4" s="125" t="s">
        <v>6</v>
      </c>
      <c r="D4" s="125"/>
      <c r="E4" s="123" t="str">
        <f>'справка №1-БАЛАНС'!H4</f>
        <v> 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2.75" customHeight="1">
      <c r="A5" s="423" t="s">
        <v>625</v>
      </c>
      <c r="B5" s="424"/>
      <c r="C5" s="425"/>
      <c r="D5" s="425"/>
      <c r="E5" s="426" t="s">
        <v>626</v>
      </c>
      <c r="F5" s="427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9" customFormat="1" ht="18" customHeight="1">
      <c r="A6" s="428" t="s">
        <v>472</v>
      </c>
      <c r="B6" s="429" t="s">
        <v>12</v>
      </c>
      <c r="C6" s="430" t="s">
        <v>627</v>
      </c>
      <c r="D6" s="431" t="s">
        <v>628</v>
      </c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4"/>
    </row>
    <row r="7" spans="1:15" s="349" customFormat="1" ht="24" customHeight="1">
      <c r="A7" s="428"/>
      <c r="B7" s="435"/>
      <c r="C7" s="430"/>
      <c r="D7" s="436" t="s">
        <v>629</v>
      </c>
      <c r="E7" s="437" t="s">
        <v>630</v>
      </c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s="349" customFormat="1" ht="12" customHeight="1">
      <c r="A8" s="431" t="s">
        <v>18</v>
      </c>
      <c r="B8" s="438" t="s">
        <v>19</v>
      </c>
      <c r="C8" s="431">
        <v>1</v>
      </c>
      <c r="D8" s="431">
        <v>2</v>
      </c>
      <c r="E8" s="431">
        <v>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2" customHeight="1">
      <c r="A9" s="436" t="s">
        <v>631</v>
      </c>
      <c r="B9" s="439" t="s">
        <v>632</v>
      </c>
      <c r="C9" s="440"/>
      <c r="D9" s="440"/>
      <c r="E9" s="441">
        <f>C9-D9</f>
        <v>0</v>
      </c>
      <c r="F9" s="442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 customHeight="1">
      <c r="A10" s="436" t="s">
        <v>633</v>
      </c>
      <c r="B10" s="438"/>
      <c r="C10" s="443"/>
      <c r="D10" s="443"/>
      <c r="E10" s="441"/>
      <c r="F10" s="442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 customHeight="1">
      <c r="A11" s="444" t="s">
        <v>634</v>
      </c>
      <c r="B11" s="445" t="s">
        <v>635</v>
      </c>
      <c r="C11" s="446">
        <f>SUM(C12:C14)</f>
        <v>0</v>
      </c>
      <c r="D11" s="446">
        <f>SUM(D12:D14)</f>
        <v>0</v>
      </c>
      <c r="E11" s="441">
        <f>SUM(E12:E14)</f>
        <v>0</v>
      </c>
      <c r="F11" s="442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 customHeight="1">
      <c r="A12" s="444" t="s">
        <v>636</v>
      </c>
      <c r="B12" s="445" t="s">
        <v>637</v>
      </c>
      <c r="C12" s="440"/>
      <c r="D12" s="440"/>
      <c r="E12" s="441">
        <f aca="true" t="shared" si="0" ref="E12:E18">C12-D12</f>
        <v>0</v>
      </c>
      <c r="F12" s="442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 customHeight="1">
      <c r="A13" s="444" t="s">
        <v>638</v>
      </c>
      <c r="B13" s="445" t="s">
        <v>639</v>
      </c>
      <c r="C13" s="440"/>
      <c r="D13" s="440"/>
      <c r="E13" s="441">
        <f t="shared" si="0"/>
        <v>0</v>
      </c>
      <c r="F13" s="442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 customHeight="1">
      <c r="A14" s="444" t="s">
        <v>640</v>
      </c>
      <c r="B14" s="445" t="s">
        <v>641</v>
      </c>
      <c r="C14" s="440"/>
      <c r="D14" s="440"/>
      <c r="E14" s="441">
        <f t="shared" si="0"/>
        <v>0</v>
      </c>
      <c r="F14" s="442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 customHeight="1">
      <c r="A15" s="444" t="s">
        <v>642</v>
      </c>
      <c r="B15" s="445" t="s">
        <v>643</v>
      </c>
      <c r="C15" s="440"/>
      <c r="D15" s="440"/>
      <c r="E15" s="441">
        <f t="shared" si="0"/>
        <v>0</v>
      </c>
      <c r="F15" s="442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 customHeight="1">
      <c r="A16" s="444" t="s">
        <v>644</v>
      </c>
      <c r="B16" s="445" t="s">
        <v>645</v>
      </c>
      <c r="C16" s="446">
        <f>+C17+C18</f>
        <v>0</v>
      </c>
      <c r="D16" s="446">
        <f>+D17+D18</f>
        <v>0</v>
      </c>
      <c r="E16" s="441">
        <f t="shared" si="0"/>
        <v>0</v>
      </c>
      <c r="F16" s="442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 customHeight="1">
      <c r="A17" s="444" t="s">
        <v>646</v>
      </c>
      <c r="B17" s="445" t="s">
        <v>647</v>
      </c>
      <c r="C17" s="440"/>
      <c r="D17" s="440"/>
      <c r="E17" s="441">
        <f t="shared" si="0"/>
        <v>0</v>
      </c>
      <c r="F17" s="442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 customHeight="1">
      <c r="A18" s="444" t="s">
        <v>640</v>
      </c>
      <c r="B18" s="445" t="s">
        <v>648</v>
      </c>
      <c r="C18" s="440"/>
      <c r="D18" s="440"/>
      <c r="E18" s="441">
        <f t="shared" si="0"/>
        <v>0</v>
      </c>
      <c r="F18" s="442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 customHeight="1">
      <c r="A19" s="448" t="s">
        <v>649</v>
      </c>
      <c r="B19" s="439" t="s">
        <v>650</v>
      </c>
      <c r="C19" s="443">
        <f>C11+C15+C16</f>
        <v>0</v>
      </c>
      <c r="D19" s="443">
        <f>D11+D15+D16</f>
        <v>0</v>
      </c>
      <c r="E19" s="449">
        <f>E11+E15+E16</f>
        <v>0</v>
      </c>
      <c r="F19" s="442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 customHeight="1">
      <c r="A20" s="436" t="s">
        <v>651</v>
      </c>
      <c r="B20" s="438"/>
      <c r="C20" s="446"/>
      <c r="D20" s="443"/>
      <c r="E20" s="441">
        <f>C20-D20</f>
        <v>0</v>
      </c>
      <c r="F20" s="442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 customHeight="1">
      <c r="A21" s="444" t="s">
        <v>652</v>
      </c>
      <c r="B21" s="439" t="s">
        <v>653</v>
      </c>
      <c r="C21" s="440">
        <v>55</v>
      </c>
      <c r="D21" s="440">
        <v>4</v>
      </c>
      <c r="E21" s="441">
        <f>C21-D21</f>
        <v>51</v>
      </c>
      <c r="F21" s="442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 customHeight="1">
      <c r="A22" s="444"/>
      <c r="B22" s="438"/>
      <c r="C22" s="446"/>
      <c r="D22" s="443"/>
      <c r="E22" s="441"/>
      <c r="F22" s="442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 customHeight="1">
      <c r="A23" s="436" t="s">
        <v>654</v>
      </c>
      <c r="B23" s="450"/>
      <c r="C23" s="446"/>
      <c r="D23" s="443"/>
      <c r="E23" s="441"/>
      <c r="F23" s="442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 customHeight="1">
      <c r="A24" s="444" t="s">
        <v>655</v>
      </c>
      <c r="B24" s="445" t="s">
        <v>656</v>
      </c>
      <c r="C24" s="446">
        <f>+C25+C26+C27</f>
        <v>508</v>
      </c>
      <c r="D24" s="446">
        <f>+D25+D26+D27</f>
        <v>27</v>
      </c>
      <c r="E24" s="441">
        <f>SUM(E25:E27)</f>
        <v>481</v>
      </c>
      <c r="F24" s="442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 customHeight="1">
      <c r="A25" s="444" t="s">
        <v>657</v>
      </c>
      <c r="B25" s="445" t="s">
        <v>658</v>
      </c>
      <c r="C25" s="440">
        <v>499</v>
      </c>
      <c r="D25" s="440">
        <v>23</v>
      </c>
      <c r="E25" s="441">
        <f aca="true" t="shared" si="1" ref="E25:E32">C25-D25</f>
        <v>476</v>
      </c>
      <c r="F25" s="442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 customHeight="1">
      <c r="A26" s="444" t="s">
        <v>659</v>
      </c>
      <c r="B26" s="445" t="s">
        <v>660</v>
      </c>
      <c r="C26" s="440">
        <v>5</v>
      </c>
      <c r="D26" s="440"/>
      <c r="E26" s="441">
        <f t="shared" si="1"/>
        <v>5</v>
      </c>
      <c r="F26" s="442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 customHeight="1">
      <c r="A27" s="444" t="s">
        <v>661</v>
      </c>
      <c r="B27" s="445" t="s">
        <v>662</v>
      </c>
      <c r="C27" s="440">
        <v>4</v>
      </c>
      <c r="D27" s="440">
        <v>4</v>
      </c>
      <c r="E27" s="441">
        <f t="shared" si="1"/>
        <v>0</v>
      </c>
      <c r="F27" s="442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 customHeight="1">
      <c r="A28" s="444" t="s">
        <v>663</v>
      </c>
      <c r="B28" s="445" t="s">
        <v>664</v>
      </c>
      <c r="C28" s="440">
        <v>499</v>
      </c>
      <c r="D28" s="440">
        <v>449</v>
      </c>
      <c r="E28" s="441">
        <f t="shared" si="1"/>
        <v>50</v>
      </c>
      <c r="F28" s="442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 customHeight="1">
      <c r="A29" s="444" t="s">
        <v>665</v>
      </c>
      <c r="B29" s="445" t="s">
        <v>666</v>
      </c>
      <c r="C29" s="440">
        <v>36</v>
      </c>
      <c r="D29" s="440">
        <v>2</v>
      </c>
      <c r="E29" s="441">
        <f t="shared" si="1"/>
        <v>34</v>
      </c>
      <c r="F29" s="442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 customHeight="1">
      <c r="A30" s="444" t="s">
        <v>667</v>
      </c>
      <c r="B30" s="445" t="s">
        <v>668</v>
      </c>
      <c r="C30" s="440"/>
      <c r="D30" s="440"/>
      <c r="E30" s="441">
        <f t="shared" si="1"/>
        <v>0</v>
      </c>
      <c r="F30" s="442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 customHeight="1">
      <c r="A31" s="444" t="s">
        <v>669</v>
      </c>
      <c r="B31" s="445" t="s">
        <v>670</v>
      </c>
      <c r="C31" s="440">
        <v>1</v>
      </c>
      <c r="D31" s="440"/>
      <c r="E31" s="441">
        <f t="shared" si="1"/>
        <v>1</v>
      </c>
      <c r="F31" s="442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 customHeight="1">
      <c r="A32" s="444" t="s">
        <v>671</v>
      </c>
      <c r="B32" s="445" t="s">
        <v>672</v>
      </c>
      <c r="C32" s="440">
        <v>197</v>
      </c>
      <c r="D32" s="440"/>
      <c r="E32" s="441">
        <f t="shared" si="1"/>
        <v>197</v>
      </c>
      <c r="F32" s="442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 customHeight="1">
      <c r="A33" s="444" t="s">
        <v>673</v>
      </c>
      <c r="B33" s="445" t="s">
        <v>674</v>
      </c>
      <c r="C33" s="451">
        <f>SUM(C34:C37)</f>
        <v>6</v>
      </c>
      <c r="D33" s="451">
        <f>SUM(D34:D37)</f>
        <v>4</v>
      </c>
      <c r="E33" s="452">
        <f>SUM(E34:E37)</f>
        <v>2</v>
      </c>
      <c r="F33" s="442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 customHeight="1">
      <c r="A34" s="444" t="s">
        <v>675</v>
      </c>
      <c r="B34" s="445" t="s">
        <v>676</v>
      </c>
      <c r="C34" s="440">
        <v>2</v>
      </c>
      <c r="D34" s="440"/>
      <c r="E34" s="441">
        <f>C34-D34</f>
        <v>2</v>
      </c>
      <c r="F34" s="442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 customHeight="1">
      <c r="A35" s="444" t="s">
        <v>677</v>
      </c>
      <c r="B35" s="445" t="s">
        <v>678</v>
      </c>
      <c r="C35" s="440">
        <v>3</v>
      </c>
      <c r="D35" s="440">
        <v>3</v>
      </c>
      <c r="E35" s="441">
        <f>C35-D35</f>
        <v>0</v>
      </c>
      <c r="F35" s="442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 customHeight="1">
      <c r="A36" s="444" t="s">
        <v>679</v>
      </c>
      <c r="B36" s="445" t="s">
        <v>680</v>
      </c>
      <c r="C36" s="440"/>
      <c r="D36" s="440"/>
      <c r="E36" s="441">
        <f>C36-D36</f>
        <v>0</v>
      </c>
      <c r="F36" s="442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 customHeight="1">
      <c r="A37" s="444" t="s">
        <v>681</v>
      </c>
      <c r="B37" s="445" t="s">
        <v>682</v>
      </c>
      <c r="C37" s="440">
        <v>1</v>
      </c>
      <c r="D37" s="440">
        <v>1</v>
      </c>
      <c r="E37" s="441">
        <f>C37-D37</f>
        <v>0</v>
      </c>
      <c r="F37" s="442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 customHeight="1">
      <c r="A38" s="444" t="s">
        <v>683</v>
      </c>
      <c r="B38" s="445" t="s">
        <v>684</v>
      </c>
      <c r="C38" s="446">
        <f>SUM(C39:C42)</f>
        <v>387</v>
      </c>
      <c r="D38" s="451">
        <f>SUM(D39:D42)</f>
        <v>65</v>
      </c>
      <c r="E38" s="452">
        <f>SUM(E39:E42)</f>
        <v>322</v>
      </c>
      <c r="F38" s="442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 customHeight="1">
      <c r="A39" s="444" t="s">
        <v>685</v>
      </c>
      <c r="B39" s="445" t="s">
        <v>686</v>
      </c>
      <c r="C39" s="440"/>
      <c r="D39" s="440"/>
      <c r="E39" s="441">
        <f>C39-D39</f>
        <v>0</v>
      </c>
      <c r="F39" s="442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 customHeight="1">
      <c r="A40" s="444" t="s">
        <v>687</v>
      </c>
      <c r="B40" s="445" t="s">
        <v>688</v>
      </c>
      <c r="C40" s="440"/>
      <c r="D40" s="440"/>
      <c r="E40" s="441">
        <f>C40-D40</f>
        <v>0</v>
      </c>
      <c r="F40" s="442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 customHeight="1">
      <c r="A41" s="444" t="s">
        <v>689</v>
      </c>
      <c r="B41" s="445" t="s">
        <v>690</v>
      </c>
      <c r="C41" s="440"/>
      <c r="D41" s="440"/>
      <c r="E41" s="441">
        <f>C41-D41</f>
        <v>0</v>
      </c>
      <c r="F41" s="442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 customHeight="1">
      <c r="A42" s="444" t="s">
        <v>691</v>
      </c>
      <c r="B42" s="445" t="s">
        <v>692</v>
      </c>
      <c r="C42" s="440">
        <v>387</v>
      </c>
      <c r="D42" s="440">
        <v>65</v>
      </c>
      <c r="E42" s="441">
        <f>C42-D42</f>
        <v>322</v>
      </c>
      <c r="F42" s="442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 customHeight="1">
      <c r="A43" s="448" t="s">
        <v>693</v>
      </c>
      <c r="B43" s="439" t="s">
        <v>694</v>
      </c>
      <c r="C43" s="443">
        <f>C24+C28+C29+C31+C30+C32+C33+C38</f>
        <v>1634</v>
      </c>
      <c r="D43" s="443">
        <f>D24+D28+D29+D31+D30+D32+D33+D38</f>
        <v>547</v>
      </c>
      <c r="E43" s="449">
        <f>E24+E28+E29+E31+E30+E32+E33+E38</f>
        <v>1087</v>
      </c>
      <c r="F43" s="442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 customHeight="1">
      <c r="A44" s="436" t="s">
        <v>695</v>
      </c>
      <c r="B44" s="438" t="s">
        <v>696</v>
      </c>
      <c r="C44" s="453">
        <f>C43+C21+C19+C9</f>
        <v>1689</v>
      </c>
      <c r="D44" s="453">
        <f>D43+D21+D19+D9</f>
        <v>551</v>
      </c>
      <c r="E44" s="449">
        <f>E43+E21+E19+E9</f>
        <v>1138</v>
      </c>
      <c r="F44" s="442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 customHeight="1">
      <c r="A45" s="454"/>
      <c r="B45" s="455"/>
      <c r="C45" s="456"/>
      <c r="D45" s="456"/>
      <c r="E45" s="456"/>
      <c r="F45" s="442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15" ht="12" customHeight="1">
      <c r="A46" s="454" t="s">
        <v>697</v>
      </c>
      <c r="B46" s="455"/>
      <c r="C46" s="459"/>
      <c r="D46" s="459"/>
      <c r="E46" s="459"/>
      <c r="F46" s="432" t="s">
        <v>283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349" customFormat="1" ht="24" customHeight="1">
      <c r="A47" s="428" t="s">
        <v>472</v>
      </c>
      <c r="B47" s="429" t="s">
        <v>12</v>
      </c>
      <c r="C47" s="460" t="s">
        <v>698</v>
      </c>
      <c r="D47" s="431" t="s">
        <v>699</v>
      </c>
      <c r="E47" s="431"/>
      <c r="F47" s="431" t="s">
        <v>700</v>
      </c>
      <c r="G47" s="434"/>
      <c r="H47" s="434"/>
      <c r="I47" s="434"/>
      <c r="J47" s="434"/>
      <c r="K47" s="434"/>
      <c r="L47" s="434"/>
      <c r="M47" s="434"/>
      <c r="N47" s="434"/>
      <c r="O47" s="434"/>
    </row>
    <row r="48" spans="1:15" s="349" customFormat="1" ht="24" customHeight="1">
      <c r="A48" s="428"/>
      <c r="B48" s="435"/>
      <c r="C48" s="460"/>
      <c r="D48" s="436" t="s">
        <v>629</v>
      </c>
      <c r="E48" s="436" t="s">
        <v>630</v>
      </c>
      <c r="F48" s="431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1:15" s="349" customFormat="1" ht="12" customHeight="1">
      <c r="A49" s="431" t="s">
        <v>18</v>
      </c>
      <c r="B49" s="438" t="s">
        <v>19</v>
      </c>
      <c r="C49" s="431">
        <v>1</v>
      </c>
      <c r="D49" s="431">
        <v>2</v>
      </c>
      <c r="E49" s="461">
        <v>3</v>
      </c>
      <c r="F49" s="461">
        <v>4</v>
      </c>
      <c r="G49" s="434"/>
      <c r="H49" s="434"/>
      <c r="I49" s="434"/>
      <c r="J49" s="434"/>
      <c r="K49" s="434"/>
      <c r="L49" s="434"/>
      <c r="M49" s="434"/>
      <c r="N49" s="434"/>
      <c r="O49" s="434"/>
    </row>
    <row r="50" spans="1:15" ht="12" customHeight="1">
      <c r="A50" s="436" t="s">
        <v>701</v>
      </c>
      <c r="B50" s="450"/>
      <c r="C50" s="453"/>
      <c r="D50" s="453"/>
      <c r="E50" s="453"/>
      <c r="F50" s="462"/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6" ht="12" customHeight="1">
      <c r="A51" s="444" t="s">
        <v>702</v>
      </c>
      <c r="B51" s="445" t="s">
        <v>703</v>
      </c>
      <c r="C51" s="453">
        <f>SUM(C52:C54)</f>
        <v>0</v>
      </c>
      <c r="D51" s="453">
        <f>SUM(D52:D54)</f>
        <v>0</v>
      </c>
      <c r="E51" s="446">
        <f aca="true" t="shared" si="2" ref="E51:E65">C51-D51</f>
        <v>0</v>
      </c>
      <c r="F51" s="443">
        <f>SUM(F52:F54)</f>
        <v>0</v>
      </c>
      <c r="G51" s="447"/>
      <c r="H51" s="447"/>
      <c r="I51" s="447"/>
      <c r="J51" s="447"/>
      <c r="K51" s="447"/>
      <c r="L51" s="447"/>
      <c r="M51" s="447"/>
      <c r="N51" s="447"/>
      <c r="O51" s="447"/>
      <c r="P51" s="360"/>
    </row>
    <row r="52" spans="1:15" ht="12" customHeight="1">
      <c r="A52" s="444" t="s">
        <v>704</v>
      </c>
      <c r="B52" s="445" t="s">
        <v>705</v>
      </c>
      <c r="C52" s="440"/>
      <c r="D52" s="440"/>
      <c r="E52" s="446">
        <f t="shared" si="2"/>
        <v>0</v>
      </c>
      <c r="F52" s="440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" customHeight="1">
      <c r="A53" s="444" t="s">
        <v>706</v>
      </c>
      <c r="B53" s="445" t="s">
        <v>707</v>
      </c>
      <c r="C53" s="440"/>
      <c r="D53" s="440">
        <v>0</v>
      </c>
      <c r="E53" s="446">
        <f t="shared" si="2"/>
        <v>0</v>
      </c>
      <c r="F53" s="440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 customHeight="1">
      <c r="A54" s="444" t="s">
        <v>691</v>
      </c>
      <c r="B54" s="445" t="s">
        <v>708</v>
      </c>
      <c r="C54" s="440"/>
      <c r="D54" s="440"/>
      <c r="E54" s="446">
        <f t="shared" si="2"/>
        <v>0</v>
      </c>
      <c r="F54" s="440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6" ht="24" customHeight="1">
      <c r="A55" s="444" t="s">
        <v>709</v>
      </c>
      <c r="B55" s="445" t="s">
        <v>710</v>
      </c>
      <c r="C55" s="453">
        <f>C56+C58</f>
        <v>0</v>
      </c>
      <c r="D55" s="453">
        <f>D56+D58</f>
        <v>0</v>
      </c>
      <c r="E55" s="446">
        <f t="shared" si="2"/>
        <v>0</v>
      </c>
      <c r="F55" s="453">
        <f>F56+F58</f>
        <v>0</v>
      </c>
      <c r="G55" s="447"/>
      <c r="H55" s="447"/>
      <c r="I55" s="447"/>
      <c r="J55" s="447"/>
      <c r="K55" s="447"/>
      <c r="L55" s="447"/>
      <c r="M55" s="447"/>
      <c r="N55" s="447"/>
      <c r="O55" s="447"/>
      <c r="P55" s="360"/>
    </row>
    <row r="56" spans="1:15" ht="12" customHeight="1">
      <c r="A56" s="444" t="s">
        <v>711</v>
      </c>
      <c r="B56" s="445" t="s">
        <v>712</v>
      </c>
      <c r="C56" s="440"/>
      <c r="D56" s="440"/>
      <c r="E56" s="446">
        <f t="shared" si="2"/>
        <v>0</v>
      </c>
      <c r="F56" s="440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" customHeight="1">
      <c r="A57" s="463" t="s">
        <v>713</v>
      </c>
      <c r="B57" s="445" t="s">
        <v>714</v>
      </c>
      <c r="C57" s="464"/>
      <c r="D57" s="464"/>
      <c r="E57" s="446">
        <f t="shared" si="2"/>
        <v>0</v>
      </c>
      <c r="F57" s="464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 customHeight="1">
      <c r="A58" s="463" t="s">
        <v>715</v>
      </c>
      <c r="B58" s="445" t="s">
        <v>716</v>
      </c>
      <c r="C58" s="440"/>
      <c r="D58" s="440"/>
      <c r="E58" s="446">
        <f t="shared" si="2"/>
        <v>0</v>
      </c>
      <c r="F58" s="440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 customHeight="1">
      <c r="A59" s="463" t="s">
        <v>713</v>
      </c>
      <c r="B59" s="445" t="s">
        <v>717</v>
      </c>
      <c r="C59" s="464"/>
      <c r="D59" s="464"/>
      <c r="E59" s="446">
        <f t="shared" si="2"/>
        <v>0</v>
      </c>
      <c r="F59" s="46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 customHeight="1">
      <c r="A60" s="444" t="s">
        <v>143</v>
      </c>
      <c r="B60" s="445" t="s">
        <v>718</v>
      </c>
      <c r="C60" s="440"/>
      <c r="D60" s="440"/>
      <c r="E60" s="446">
        <f t="shared" si="2"/>
        <v>0</v>
      </c>
      <c r="F60" s="465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 customHeight="1">
      <c r="A61" s="444" t="s">
        <v>146</v>
      </c>
      <c r="B61" s="445" t="s">
        <v>719</v>
      </c>
      <c r="C61" s="440"/>
      <c r="D61" s="440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 customHeight="1">
      <c r="A62" s="444" t="s">
        <v>720</v>
      </c>
      <c r="B62" s="445" t="s">
        <v>721</v>
      </c>
      <c r="C62" s="440"/>
      <c r="D62" s="440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 customHeight="1">
      <c r="A63" s="444" t="s">
        <v>722</v>
      </c>
      <c r="B63" s="445" t="s">
        <v>723</v>
      </c>
      <c r="C63" s="440"/>
      <c r="D63" s="440"/>
      <c r="E63" s="446">
        <f t="shared" si="2"/>
        <v>0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 customHeight="1">
      <c r="A64" s="444" t="s">
        <v>724</v>
      </c>
      <c r="B64" s="445" t="s">
        <v>725</v>
      </c>
      <c r="C64" s="464"/>
      <c r="D64" s="464"/>
      <c r="E64" s="446">
        <f t="shared" si="2"/>
        <v>0</v>
      </c>
      <c r="F64" s="466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6" ht="12" customHeight="1">
      <c r="A65" s="448" t="s">
        <v>726</v>
      </c>
      <c r="B65" s="439" t="s">
        <v>727</v>
      </c>
      <c r="C65" s="453">
        <f>C51+C55+C60+C61+C62+C63</f>
        <v>0</v>
      </c>
      <c r="D65" s="453">
        <f>D51+D55+D60+D61+D62+D63</f>
        <v>0</v>
      </c>
      <c r="E65" s="446">
        <f t="shared" si="2"/>
        <v>0</v>
      </c>
      <c r="F65" s="453">
        <f>F51+F55+F60+F61+F62+F63</f>
        <v>0</v>
      </c>
      <c r="G65" s="447"/>
      <c r="H65" s="447"/>
      <c r="I65" s="447"/>
      <c r="J65" s="447"/>
      <c r="K65" s="447"/>
      <c r="L65" s="447"/>
      <c r="M65" s="447"/>
      <c r="N65" s="447"/>
      <c r="O65" s="447"/>
      <c r="P65" s="360"/>
    </row>
    <row r="66" spans="1:15" ht="12" customHeight="1">
      <c r="A66" s="436" t="s">
        <v>728</v>
      </c>
      <c r="B66" s="438"/>
      <c r="C66" s="443"/>
      <c r="D66" s="443"/>
      <c r="E66" s="446"/>
      <c r="F66" s="467"/>
      <c r="G66" s="414"/>
      <c r="H66" s="414"/>
      <c r="I66" s="414"/>
      <c r="J66" s="414"/>
      <c r="K66" s="414"/>
      <c r="L66" s="414"/>
      <c r="M66" s="414"/>
      <c r="N66" s="414"/>
      <c r="O66" s="414"/>
    </row>
    <row r="67" spans="1:15" ht="12" customHeight="1">
      <c r="A67" s="444" t="s">
        <v>729</v>
      </c>
      <c r="B67" s="468" t="s">
        <v>730</v>
      </c>
      <c r="C67" s="440">
        <v>222</v>
      </c>
      <c r="D67" s="440"/>
      <c r="E67" s="446">
        <f>C67-D67</f>
        <v>222</v>
      </c>
      <c r="F67" s="465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 customHeight="1">
      <c r="A68" s="436"/>
      <c r="B68" s="438"/>
      <c r="C68" s="443"/>
      <c r="D68" s="443"/>
      <c r="E68" s="446"/>
      <c r="F68" s="467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 customHeight="1">
      <c r="A69" s="436" t="s">
        <v>731</v>
      </c>
      <c r="B69" s="450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6" ht="12" customHeight="1">
      <c r="A70" s="444" t="s">
        <v>702</v>
      </c>
      <c r="B70" s="445" t="s">
        <v>732</v>
      </c>
      <c r="C70" s="451">
        <f>SUM(C71:C73)</f>
        <v>21</v>
      </c>
      <c r="D70" s="451">
        <f>SUM(D71:D73)</f>
        <v>19</v>
      </c>
      <c r="E70" s="451">
        <f>SUM(E71:E73)</f>
        <v>2</v>
      </c>
      <c r="F70" s="451">
        <f>SUM(F71:F73)</f>
        <v>0</v>
      </c>
      <c r="G70" s="447"/>
      <c r="H70" s="447"/>
      <c r="I70" s="447"/>
      <c r="J70" s="447"/>
      <c r="K70" s="447"/>
      <c r="L70" s="447"/>
      <c r="M70" s="447"/>
      <c r="N70" s="447"/>
      <c r="O70" s="447"/>
      <c r="P70" s="360"/>
    </row>
    <row r="71" spans="1:15" ht="12" customHeight="1">
      <c r="A71" s="444" t="s">
        <v>733</v>
      </c>
      <c r="B71" s="445" t="s">
        <v>734</v>
      </c>
      <c r="C71" s="440">
        <v>21</v>
      </c>
      <c r="D71" s="440">
        <v>19</v>
      </c>
      <c r="E71" s="446">
        <f>C71-D71</f>
        <v>2</v>
      </c>
      <c r="F71" s="465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ht="12" customHeight="1">
      <c r="A72" s="444" t="s">
        <v>735</v>
      </c>
      <c r="B72" s="445" t="s">
        <v>736</v>
      </c>
      <c r="C72" s="440"/>
      <c r="D72" s="440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 customHeight="1">
      <c r="A73" s="444" t="s">
        <v>737</v>
      </c>
      <c r="B73" s="445" t="s">
        <v>738</v>
      </c>
      <c r="C73" s="440"/>
      <c r="D73" s="440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6" ht="24" customHeight="1">
      <c r="A74" s="444" t="s">
        <v>709</v>
      </c>
      <c r="B74" s="445" t="s">
        <v>739</v>
      </c>
      <c r="C74" s="453">
        <f>C75+C77</f>
        <v>264</v>
      </c>
      <c r="D74" s="453">
        <f>D75+D77</f>
        <v>264</v>
      </c>
      <c r="E74" s="453">
        <f>E75+E77</f>
        <v>0</v>
      </c>
      <c r="F74" s="453">
        <f>F75+F77</f>
        <v>0</v>
      </c>
      <c r="G74" s="447"/>
      <c r="H74" s="447"/>
      <c r="I74" s="447"/>
      <c r="J74" s="447"/>
      <c r="K74" s="447"/>
      <c r="L74" s="447"/>
      <c r="M74" s="447"/>
      <c r="N74" s="447"/>
      <c r="O74" s="447"/>
      <c r="P74" s="360"/>
    </row>
    <row r="75" spans="1:15" ht="12" customHeight="1">
      <c r="A75" s="444" t="s">
        <v>740</v>
      </c>
      <c r="B75" s="445" t="s">
        <v>741</v>
      </c>
      <c r="C75" s="440">
        <v>264</v>
      </c>
      <c r="D75" s="440">
        <v>264</v>
      </c>
      <c r="E75" s="446">
        <f>C75-D75</f>
        <v>0</v>
      </c>
      <c r="F75" s="440"/>
      <c r="G75" s="414"/>
      <c r="H75" s="414"/>
      <c r="I75" s="414"/>
      <c r="J75" s="414"/>
      <c r="K75" s="414"/>
      <c r="L75" s="414"/>
      <c r="M75" s="414"/>
      <c r="N75" s="414"/>
      <c r="O75" s="414"/>
    </row>
    <row r="76" spans="1:15" ht="12" customHeight="1">
      <c r="A76" s="444" t="s">
        <v>742</v>
      </c>
      <c r="B76" s="445" t="s">
        <v>743</v>
      </c>
      <c r="C76" s="464"/>
      <c r="D76" s="464"/>
      <c r="E76" s="446">
        <f>C76-D76</f>
        <v>0</v>
      </c>
      <c r="F76" s="464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 customHeight="1">
      <c r="A77" s="444" t="s">
        <v>744</v>
      </c>
      <c r="B77" s="445" t="s">
        <v>745</v>
      </c>
      <c r="C77" s="440"/>
      <c r="D77" s="440"/>
      <c r="E77" s="446">
        <f>C77-D77</f>
        <v>0</v>
      </c>
      <c r="F77" s="440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 customHeight="1">
      <c r="A78" s="444" t="s">
        <v>713</v>
      </c>
      <c r="B78" s="445" t="s">
        <v>746</v>
      </c>
      <c r="C78" s="464"/>
      <c r="D78" s="464"/>
      <c r="E78" s="446">
        <f>C78-D78</f>
        <v>0</v>
      </c>
      <c r="F78" s="464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6" ht="12" customHeight="1">
      <c r="A79" s="444" t="s">
        <v>747</v>
      </c>
      <c r="B79" s="445" t="s">
        <v>748</v>
      </c>
      <c r="C79" s="453">
        <f>SUM(C80:C83)</f>
        <v>0</v>
      </c>
      <c r="D79" s="453">
        <f>SUM(D80:D83)</f>
        <v>0</v>
      </c>
      <c r="E79" s="453">
        <f>SUM(E80:E83)</f>
        <v>0</v>
      </c>
      <c r="F79" s="453">
        <f>SUM(F80:F83)</f>
        <v>0</v>
      </c>
      <c r="G79" s="447"/>
      <c r="H79" s="447"/>
      <c r="I79" s="447"/>
      <c r="J79" s="447"/>
      <c r="K79" s="447"/>
      <c r="L79" s="447"/>
      <c r="M79" s="447"/>
      <c r="N79" s="447"/>
      <c r="O79" s="447"/>
      <c r="P79" s="360"/>
    </row>
    <row r="80" spans="1:15" ht="12" customHeight="1">
      <c r="A80" s="444" t="s">
        <v>749</v>
      </c>
      <c r="B80" s="445" t="s">
        <v>750</v>
      </c>
      <c r="C80" s="440"/>
      <c r="D80" s="440"/>
      <c r="E80" s="446">
        <f>C80-D80</f>
        <v>0</v>
      </c>
      <c r="F80" s="440"/>
      <c r="G80" s="414"/>
      <c r="H80" s="414"/>
      <c r="I80" s="414"/>
      <c r="J80" s="414"/>
      <c r="K80" s="414"/>
      <c r="L80" s="414"/>
      <c r="M80" s="414"/>
      <c r="N80" s="414"/>
      <c r="O80" s="414"/>
    </row>
    <row r="81" spans="1:15" ht="12" customHeight="1">
      <c r="A81" s="444" t="s">
        <v>751</v>
      </c>
      <c r="B81" s="445" t="s">
        <v>752</v>
      </c>
      <c r="C81" s="440"/>
      <c r="D81" s="440"/>
      <c r="E81" s="446">
        <f>C81-D81</f>
        <v>0</v>
      </c>
      <c r="F81" s="440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24" customHeight="1">
      <c r="A82" s="444" t="s">
        <v>753</v>
      </c>
      <c r="B82" s="445" t="s">
        <v>754</v>
      </c>
      <c r="C82" s="440"/>
      <c r="D82" s="440"/>
      <c r="E82" s="446">
        <f>C82-D82</f>
        <v>0</v>
      </c>
      <c r="F82" s="440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12" customHeight="1">
      <c r="A83" s="444" t="s">
        <v>755</v>
      </c>
      <c r="B83" s="445" t="s">
        <v>756</v>
      </c>
      <c r="C83" s="440"/>
      <c r="D83" s="440"/>
      <c r="E83" s="446">
        <f>C83-D83</f>
        <v>0</v>
      </c>
      <c r="F83" s="440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6" ht="12" customHeight="1">
      <c r="A84" s="444" t="s">
        <v>757</v>
      </c>
      <c r="B84" s="445" t="s">
        <v>758</v>
      </c>
      <c r="C84" s="443">
        <f>SUM(C85:C89)+C93</f>
        <v>527</v>
      </c>
      <c r="D84" s="443">
        <f>SUM(D85:D89)+D93</f>
        <v>515</v>
      </c>
      <c r="E84" s="443">
        <f>SUM(E85:E89)+E93</f>
        <v>12</v>
      </c>
      <c r="F84" s="443">
        <f>SUM(F85:F89)+F93</f>
        <v>0</v>
      </c>
      <c r="G84" s="447"/>
      <c r="H84" s="447"/>
      <c r="I84" s="447"/>
      <c r="J84" s="447"/>
      <c r="K84" s="447"/>
      <c r="L84" s="447"/>
      <c r="M84" s="447"/>
      <c r="N84" s="447"/>
      <c r="O84" s="447"/>
      <c r="P84" s="360"/>
    </row>
    <row r="85" spans="1:15" ht="12" customHeight="1">
      <c r="A85" s="444" t="s">
        <v>759</v>
      </c>
      <c r="B85" s="445" t="s">
        <v>760</v>
      </c>
      <c r="C85" s="440"/>
      <c r="D85" s="440"/>
      <c r="E85" s="446">
        <f>C85-D85</f>
        <v>0</v>
      </c>
      <c r="F85" s="440"/>
      <c r="G85" s="414"/>
      <c r="H85" s="414"/>
      <c r="I85" s="414"/>
      <c r="J85" s="414"/>
      <c r="K85" s="414"/>
      <c r="L85" s="414"/>
      <c r="M85" s="414"/>
      <c r="N85" s="414"/>
      <c r="O85" s="414"/>
    </row>
    <row r="86" spans="1:15" ht="15" customHeight="1">
      <c r="A86" s="444" t="s">
        <v>761</v>
      </c>
      <c r="B86" s="445" t="s">
        <v>762</v>
      </c>
      <c r="C86" s="44">
        <v>157</v>
      </c>
      <c r="D86" s="469">
        <v>155</v>
      </c>
      <c r="E86" s="446">
        <f>C86-D86</f>
        <v>2</v>
      </c>
      <c r="F86" s="440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5" customHeight="1">
      <c r="A87" s="444" t="s">
        <v>763</v>
      </c>
      <c r="B87" s="445" t="s">
        <v>764</v>
      </c>
      <c r="C87" s="44">
        <v>215</v>
      </c>
      <c r="D87" s="469">
        <v>215</v>
      </c>
      <c r="E87" s="446">
        <f>C87-D87</f>
        <v>0</v>
      </c>
      <c r="F87" s="440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5" customHeight="1">
      <c r="A88" s="444" t="s">
        <v>765</v>
      </c>
      <c r="B88" s="445" t="s">
        <v>766</v>
      </c>
      <c r="C88" s="44">
        <v>63</v>
      </c>
      <c r="D88" s="44">
        <v>63</v>
      </c>
      <c r="E88" s="446">
        <f>C88-D88</f>
        <v>0</v>
      </c>
      <c r="F88" s="440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6" ht="12" customHeight="1">
      <c r="A89" s="444" t="s">
        <v>767</v>
      </c>
      <c r="B89" s="445" t="s">
        <v>768</v>
      </c>
      <c r="C89" s="453">
        <f>SUM(C90:C92)</f>
        <v>86</v>
      </c>
      <c r="D89" s="453">
        <f>SUM(D90:D92)</f>
        <v>76</v>
      </c>
      <c r="E89" s="453">
        <f>SUM(E90:E92)</f>
        <v>10</v>
      </c>
      <c r="F89" s="453">
        <f>SUM(F90:F92)</f>
        <v>0</v>
      </c>
      <c r="G89" s="447"/>
      <c r="H89" s="447"/>
      <c r="I89" s="447"/>
      <c r="J89" s="447"/>
      <c r="K89" s="447"/>
      <c r="L89" s="447"/>
      <c r="M89" s="447"/>
      <c r="N89" s="447"/>
      <c r="O89" s="447"/>
      <c r="P89" s="360"/>
    </row>
    <row r="90" spans="1:15" ht="12" customHeight="1">
      <c r="A90" s="444" t="s">
        <v>769</v>
      </c>
      <c r="B90" s="445" t="s">
        <v>770</v>
      </c>
      <c r="C90" s="440"/>
      <c r="D90" s="440"/>
      <c r="E90" s="446">
        <f>C90-D90</f>
        <v>0</v>
      </c>
      <c r="F90" s="440"/>
      <c r="G90" s="414"/>
      <c r="H90" s="414"/>
      <c r="I90" s="414"/>
      <c r="J90" s="414"/>
      <c r="K90" s="414"/>
      <c r="L90" s="414"/>
      <c r="M90" s="414"/>
      <c r="N90" s="414"/>
      <c r="O90" s="414"/>
    </row>
    <row r="91" spans="1:15" ht="12" customHeight="1">
      <c r="A91" s="444" t="s">
        <v>677</v>
      </c>
      <c r="B91" s="445" t="s">
        <v>771</v>
      </c>
      <c r="C91" s="440">
        <v>64</v>
      </c>
      <c r="D91" s="440">
        <v>64</v>
      </c>
      <c r="E91" s="446">
        <f>C91-D91</f>
        <v>0</v>
      </c>
      <c r="F91" s="440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5" customHeight="1">
      <c r="A92" s="444" t="s">
        <v>681</v>
      </c>
      <c r="B92" s="445" t="s">
        <v>772</v>
      </c>
      <c r="C92" s="44">
        <v>22</v>
      </c>
      <c r="D92" s="44">
        <v>12</v>
      </c>
      <c r="E92" s="446">
        <f>C92-D92</f>
        <v>10</v>
      </c>
      <c r="F92" s="440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5" customHeight="1">
      <c r="A93" s="444" t="s">
        <v>773</v>
      </c>
      <c r="B93" s="445" t="s">
        <v>774</v>
      </c>
      <c r="C93" s="44">
        <v>6</v>
      </c>
      <c r="D93" s="44">
        <v>6</v>
      </c>
      <c r="E93" s="446">
        <f>C93-D93</f>
        <v>0</v>
      </c>
      <c r="F93" s="440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 customHeight="1">
      <c r="A94" s="444" t="s">
        <v>775</v>
      </c>
      <c r="B94" s="445" t="s">
        <v>776</v>
      </c>
      <c r="C94" s="440">
        <v>179</v>
      </c>
      <c r="D94" s="440">
        <v>15</v>
      </c>
      <c r="E94" s="446">
        <f>C94-D94</f>
        <v>164</v>
      </c>
      <c r="F94" s="465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6" ht="12" customHeight="1">
      <c r="A95" s="448" t="s">
        <v>777</v>
      </c>
      <c r="B95" s="468" t="s">
        <v>778</v>
      </c>
      <c r="C95" s="443">
        <f>C84+C79+C74+C70+C94</f>
        <v>991</v>
      </c>
      <c r="D95" s="443">
        <f>D84+D79+D74+D70+D94</f>
        <v>813</v>
      </c>
      <c r="E95" s="443">
        <f>E84+E79+E74+E70+E94</f>
        <v>178</v>
      </c>
      <c r="F95" s="443">
        <f>F84+F79+F74+F70+F94</f>
        <v>0</v>
      </c>
      <c r="G95" s="447"/>
      <c r="H95" s="447"/>
      <c r="I95" s="447"/>
      <c r="J95" s="447"/>
      <c r="K95" s="447"/>
      <c r="L95" s="447"/>
      <c r="M95" s="447"/>
      <c r="N95" s="447"/>
      <c r="O95" s="447"/>
      <c r="P95" s="360"/>
    </row>
    <row r="96" spans="1:16" ht="12" customHeight="1">
      <c r="A96" s="436" t="s">
        <v>779</v>
      </c>
      <c r="B96" s="438" t="s">
        <v>780</v>
      </c>
      <c r="C96" s="443">
        <f>C95+C67+C65</f>
        <v>1213</v>
      </c>
      <c r="D96" s="443">
        <f>D95+D67+D65</f>
        <v>813</v>
      </c>
      <c r="E96" s="443">
        <f>E95+E67+E65</f>
        <v>400</v>
      </c>
      <c r="F96" s="443">
        <f>F95+F67+F65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0"/>
    </row>
    <row r="97" spans="1:15" ht="10.5" customHeight="1">
      <c r="A97" s="459"/>
      <c r="B97" s="470"/>
      <c r="C97" s="471"/>
      <c r="D97" s="471"/>
      <c r="E97" s="471"/>
      <c r="F97" s="472"/>
      <c r="G97" s="414"/>
      <c r="H97" s="414"/>
      <c r="I97" s="414"/>
      <c r="J97" s="414"/>
      <c r="K97" s="414"/>
      <c r="L97" s="414"/>
      <c r="M97" s="414"/>
      <c r="N97" s="414"/>
      <c r="O97" s="414"/>
    </row>
    <row r="98" spans="1:27" ht="12" customHeight="1">
      <c r="A98" s="454" t="s">
        <v>781</v>
      </c>
      <c r="B98" s="473"/>
      <c r="C98" s="471"/>
      <c r="D98" s="471"/>
      <c r="E98" s="471"/>
      <c r="F98" s="474" t="s">
        <v>535</v>
      </c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</row>
    <row r="99" spans="1:16" s="477" customFormat="1" ht="18.75" customHeight="1">
      <c r="A99" s="431" t="s">
        <v>472</v>
      </c>
      <c r="B99" s="438" t="s">
        <v>473</v>
      </c>
      <c r="C99" s="431" t="s">
        <v>782</v>
      </c>
      <c r="D99" s="431" t="s">
        <v>783</v>
      </c>
      <c r="E99" s="431" t="s">
        <v>784</v>
      </c>
      <c r="F99" s="431" t="s">
        <v>785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</row>
    <row r="100" spans="1:16" s="477" customFormat="1" ht="12" customHeight="1">
      <c r="A100" s="431" t="s">
        <v>18</v>
      </c>
      <c r="B100" s="438" t="s">
        <v>19</v>
      </c>
      <c r="C100" s="431">
        <v>1</v>
      </c>
      <c r="D100" s="431">
        <v>2</v>
      </c>
      <c r="E100" s="431">
        <v>3</v>
      </c>
      <c r="F100" s="461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5" ht="12" customHeight="1">
      <c r="A101" s="444" t="s">
        <v>786</v>
      </c>
      <c r="B101" s="445" t="s">
        <v>787</v>
      </c>
      <c r="C101" s="440"/>
      <c r="D101" s="440"/>
      <c r="E101" s="440"/>
      <c r="F101" s="478">
        <f>C101+D101-E101</f>
        <v>0</v>
      </c>
      <c r="G101" s="447"/>
      <c r="H101" s="447"/>
      <c r="I101" s="447"/>
      <c r="J101" s="447"/>
      <c r="K101" s="447"/>
      <c r="L101" s="447"/>
      <c r="M101" s="447"/>
      <c r="N101" s="447"/>
      <c r="O101" s="414"/>
    </row>
    <row r="102" spans="1:15" ht="12" customHeight="1">
      <c r="A102" s="444" t="s">
        <v>788</v>
      </c>
      <c r="B102" s="445" t="s">
        <v>789</v>
      </c>
      <c r="C102" s="440"/>
      <c r="D102" s="440"/>
      <c r="E102" s="440"/>
      <c r="F102" s="478">
        <f>C102+D102-E102</f>
        <v>0</v>
      </c>
      <c r="G102" s="414"/>
      <c r="H102" s="414"/>
      <c r="I102" s="414"/>
      <c r="J102" s="414"/>
      <c r="K102" s="414"/>
      <c r="L102" s="414"/>
      <c r="M102" s="414"/>
      <c r="N102" s="414"/>
      <c r="O102" s="414"/>
    </row>
    <row r="103" spans="1:15" ht="12" customHeight="1">
      <c r="A103" s="444" t="s">
        <v>790</v>
      </c>
      <c r="B103" s="445" t="s">
        <v>791</v>
      </c>
      <c r="C103" s="440"/>
      <c r="D103" s="440"/>
      <c r="E103" s="440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6" ht="12" customHeight="1">
      <c r="A104" s="479" t="s">
        <v>792</v>
      </c>
      <c r="B104" s="438" t="s">
        <v>793</v>
      </c>
      <c r="C104" s="453">
        <f>SUM(C101:C103)</f>
        <v>0</v>
      </c>
      <c r="D104" s="453">
        <f>SUM(D101:D103)</f>
        <v>0</v>
      </c>
      <c r="E104" s="453">
        <f>SUM(E101:E103)</f>
        <v>0</v>
      </c>
      <c r="F104" s="453">
        <f>SUM(F101:F103)</f>
        <v>0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360"/>
    </row>
    <row r="105" spans="1:27" ht="12" customHeight="1">
      <c r="A105" s="480" t="s">
        <v>794</v>
      </c>
      <c r="B105" s="481"/>
      <c r="C105" s="454"/>
      <c r="D105" s="454"/>
      <c r="E105" s="454"/>
      <c r="F105" s="432"/>
      <c r="G105" s="457"/>
      <c r="H105" s="457"/>
      <c r="I105" s="457"/>
      <c r="J105" s="457"/>
      <c r="K105" s="457"/>
      <c r="L105" s="457"/>
      <c r="M105" s="457"/>
      <c r="N105" s="457"/>
      <c r="O105" s="457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</row>
    <row r="106" spans="1:27" ht="13.5" customHeight="1">
      <c r="A106" s="482" t="s">
        <v>795</v>
      </c>
      <c r="B106" s="482"/>
      <c r="C106" s="482"/>
      <c r="D106" s="482"/>
      <c r="E106" s="482"/>
      <c r="F106" s="482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15" ht="12" customHeight="1">
      <c r="A107" s="483" t="str">
        <f>+'справка №1-БАЛАНС'!A98</f>
        <v>Дата на съставяне: 24.02.2016г.</v>
      </c>
      <c r="B107" s="483" t="s">
        <v>278</v>
      </c>
      <c r="C107" s="483"/>
      <c r="D107" s="483" t="s">
        <v>280</v>
      </c>
      <c r="E107" s="483"/>
      <c r="F107" s="483"/>
      <c r="G107" s="483"/>
      <c r="H107" s="414"/>
      <c r="I107" s="414"/>
      <c r="J107" s="414"/>
      <c r="K107" s="414"/>
      <c r="L107" s="414"/>
      <c r="M107" s="414"/>
      <c r="N107" s="414"/>
      <c r="O107" s="414"/>
    </row>
    <row r="108" spans="1:7" ht="12" customHeight="1">
      <c r="A108" s="484"/>
      <c r="B108" s="484"/>
      <c r="C108" s="484" t="str">
        <f>+'справка №1-БАЛАНС'!D99</f>
        <v>/Р.Цолева/</v>
      </c>
      <c r="D108" s="331"/>
      <c r="E108" s="331" t="s">
        <v>796</v>
      </c>
      <c r="F108" s="331"/>
      <c r="G108" s="331"/>
    </row>
    <row r="109" spans="1:6" ht="12" customHeight="1">
      <c r="A109" s="484"/>
      <c r="B109" s="485"/>
      <c r="C109" s="483"/>
      <c r="D109" s="483"/>
      <c r="E109" s="483"/>
      <c r="F109" s="483"/>
    </row>
    <row r="110" spans="1:6" ht="12" customHeight="1">
      <c r="A110" s="331"/>
      <c r="B110" s="486"/>
      <c r="C110" s="331"/>
      <c r="D110" s="331"/>
      <c r="E110" s="331"/>
      <c r="F110" s="331"/>
    </row>
    <row r="111" spans="1:6" ht="12" customHeight="1">
      <c r="A111" s="331"/>
      <c r="B111" s="486"/>
      <c r="C111" s="331"/>
      <c r="D111" s="331"/>
      <c r="E111" s="331"/>
      <c r="F111" s="331"/>
    </row>
    <row r="112" spans="1:6" ht="12" customHeight="1">
      <c r="A112" s="331"/>
      <c r="B112" s="486"/>
      <c r="C112" s="331"/>
      <c r="D112" s="331"/>
      <c r="E112" s="331"/>
      <c r="F112" s="331"/>
    </row>
    <row r="113" spans="1:6" ht="12" customHeight="1">
      <c r="A113" s="331"/>
      <c r="B113" s="486"/>
      <c r="C113" s="331"/>
      <c r="D113" s="331"/>
      <c r="E113" s="331"/>
      <c r="F113" s="331"/>
    </row>
    <row r="114" spans="1:6" ht="12" customHeight="1">
      <c r="A114" s="414"/>
      <c r="B114" s="487"/>
      <c r="C114" s="414"/>
      <c r="D114" s="414"/>
      <c r="E114" s="414"/>
      <c r="F114" s="414"/>
    </row>
    <row r="115" spans="1:6" ht="12" customHeight="1">
      <c r="A115" s="414"/>
      <c r="B115" s="487"/>
      <c r="C115" s="414"/>
      <c r="D115" s="414"/>
      <c r="E115" s="414"/>
      <c r="F115" s="414"/>
    </row>
    <row r="116" spans="1:6" ht="12" customHeight="1">
      <c r="A116" s="414"/>
      <c r="B116" s="487"/>
      <c r="C116" s="414"/>
      <c r="D116" s="414"/>
      <c r="E116" s="414"/>
      <c r="F116" s="414"/>
    </row>
    <row r="117" spans="1:6" ht="12" customHeight="1">
      <c r="A117" s="414"/>
      <c r="B117" s="487"/>
      <c r="C117" s="414"/>
      <c r="D117" s="414"/>
      <c r="E117" s="414"/>
      <c r="F117" s="414"/>
    </row>
    <row r="118" spans="1:6" ht="12" customHeight="1">
      <c r="A118" s="414"/>
      <c r="B118" s="487"/>
      <c r="C118" s="414"/>
      <c r="D118" s="414"/>
      <c r="E118" s="414"/>
      <c r="F118" s="414"/>
    </row>
    <row r="119" spans="1:6" ht="12" customHeight="1">
      <c r="A119" s="414"/>
      <c r="B119" s="487"/>
      <c r="C119" s="414"/>
      <c r="D119" s="414"/>
      <c r="E119" s="414"/>
      <c r="F119" s="414"/>
    </row>
    <row r="120" spans="1:6" ht="12" customHeight="1">
      <c r="A120" s="414"/>
      <c r="B120" s="487"/>
      <c r="C120" s="414"/>
      <c r="D120" s="414"/>
      <c r="E120" s="414"/>
      <c r="F120" s="414"/>
    </row>
    <row r="121" spans="1:6" ht="12" customHeight="1">
      <c r="A121" s="414"/>
      <c r="B121" s="487"/>
      <c r="C121" s="414"/>
      <c r="D121" s="414"/>
      <c r="E121" s="414"/>
      <c r="F121" s="414"/>
    </row>
    <row r="122" spans="1:6" ht="12" customHeight="1">
      <c r="A122" s="414"/>
      <c r="B122" s="487"/>
      <c r="C122" s="414"/>
      <c r="D122" s="414"/>
      <c r="E122" s="414"/>
      <c r="F122" s="414"/>
    </row>
    <row r="123" spans="1:6" ht="12" customHeight="1">
      <c r="A123" s="414"/>
      <c r="B123" s="487"/>
      <c r="C123" s="414"/>
      <c r="D123" s="414"/>
      <c r="E123" s="414"/>
      <c r="F123" s="414"/>
    </row>
    <row r="124" spans="1:6" ht="12" customHeight="1">
      <c r="A124" s="414"/>
      <c r="B124" s="487"/>
      <c r="C124" s="414"/>
      <c r="D124" s="414"/>
      <c r="E124" s="414"/>
      <c r="F124" s="414"/>
    </row>
    <row r="125" spans="1:6" ht="12" customHeight="1">
      <c r="A125" s="414"/>
      <c r="B125" s="487"/>
      <c r="C125" s="414"/>
      <c r="D125" s="414"/>
      <c r="E125" s="414"/>
      <c r="F125" s="414"/>
    </row>
    <row r="126" spans="1:6" ht="12" customHeight="1">
      <c r="A126" s="414"/>
      <c r="B126" s="487"/>
      <c r="C126" s="414"/>
      <c r="D126" s="414"/>
      <c r="E126" s="414"/>
      <c r="F126" s="414"/>
    </row>
    <row r="127" spans="1:6" ht="12" customHeight="1">
      <c r="A127" s="414"/>
      <c r="B127" s="487"/>
      <c r="C127" s="414"/>
      <c r="D127" s="414"/>
      <c r="E127" s="414"/>
      <c r="F127" s="414"/>
    </row>
    <row r="128" spans="1:6" ht="12" customHeight="1">
      <c r="A128" s="414"/>
      <c r="B128" s="487"/>
      <c r="C128" s="414"/>
      <c r="D128" s="414"/>
      <c r="E128" s="414"/>
      <c r="F128" s="414"/>
    </row>
    <row r="129" spans="1:6" ht="12" customHeight="1">
      <c r="A129" s="414"/>
      <c r="B129" s="487"/>
      <c r="C129" s="414"/>
      <c r="D129" s="414"/>
      <c r="E129" s="414"/>
      <c r="F129" s="414"/>
    </row>
    <row r="130" spans="1:6" ht="12" customHeight="1">
      <c r="A130" s="414"/>
      <c r="B130" s="487"/>
      <c r="C130" s="414"/>
      <c r="D130" s="414"/>
      <c r="E130" s="414"/>
      <c r="F130" s="414"/>
    </row>
    <row r="131" spans="1:6" ht="12" customHeight="1">
      <c r="A131" s="414"/>
      <c r="B131" s="487"/>
      <c r="C131" s="414"/>
      <c r="D131" s="414"/>
      <c r="E131" s="414"/>
      <c r="F131" s="414"/>
    </row>
    <row r="132" spans="1:6" ht="12" customHeight="1">
      <c r="A132" s="414"/>
      <c r="B132" s="487"/>
      <c r="C132" s="414"/>
      <c r="D132" s="414"/>
      <c r="E132" s="414"/>
      <c r="F132" s="414"/>
    </row>
    <row r="133" spans="1:6" ht="12" customHeight="1">
      <c r="A133" s="414"/>
      <c r="B133" s="487"/>
      <c r="C133" s="414"/>
      <c r="D133" s="414"/>
      <c r="E133" s="414"/>
      <c r="F133" s="414"/>
    </row>
    <row r="134" spans="1:6" ht="12" customHeight="1">
      <c r="A134" s="414"/>
      <c r="B134" s="487"/>
      <c r="C134" s="414"/>
      <c r="D134" s="414"/>
      <c r="E134" s="414"/>
      <c r="F134" s="414"/>
    </row>
    <row r="135" spans="1:6" ht="12" customHeight="1">
      <c r="A135" s="414"/>
      <c r="B135" s="487"/>
      <c r="C135" s="414"/>
      <c r="D135" s="414"/>
      <c r="E135" s="414"/>
      <c r="F135" s="414"/>
    </row>
    <row r="136" spans="1:6" ht="12" customHeight="1">
      <c r="A136" s="414"/>
      <c r="B136" s="487"/>
      <c r="C136" s="414"/>
      <c r="D136" s="414"/>
      <c r="E136" s="414"/>
      <c r="F136" s="414"/>
    </row>
    <row r="137" spans="1:6" ht="12" customHeight="1">
      <c r="A137" s="414"/>
      <c r="B137" s="487"/>
      <c r="C137" s="414"/>
      <c r="D137" s="414"/>
      <c r="E137" s="414"/>
      <c r="F137" s="414"/>
    </row>
    <row r="138" spans="1:6" ht="12" customHeight="1">
      <c r="A138" s="414"/>
      <c r="B138" s="487"/>
      <c r="C138" s="414"/>
      <c r="D138" s="414"/>
      <c r="E138" s="414"/>
      <c r="F138" s="414"/>
    </row>
    <row r="139" spans="1:6" ht="12" customHeight="1">
      <c r="A139" s="414"/>
      <c r="B139" s="487"/>
      <c r="C139" s="414"/>
      <c r="D139" s="414"/>
      <c r="E139" s="414"/>
      <c r="F139" s="414"/>
    </row>
    <row r="140" spans="1:6" ht="12" customHeight="1">
      <c r="A140" s="414"/>
      <c r="B140" s="487"/>
      <c r="C140" s="414"/>
      <c r="D140" s="414"/>
      <c r="E140" s="414"/>
      <c r="F140" s="414"/>
    </row>
    <row r="141" spans="1:6" ht="12" customHeight="1">
      <c r="A141" s="414"/>
      <c r="B141" s="487"/>
      <c r="C141" s="414"/>
      <c r="D141" s="414"/>
      <c r="E141" s="414"/>
      <c r="F141" s="414"/>
    </row>
    <row r="142" spans="1:6" ht="12" customHeight="1">
      <c r="A142" s="414"/>
      <c r="B142" s="487"/>
      <c r="C142" s="414"/>
      <c r="D142" s="414"/>
      <c r="E142" s="414"/>
      <c r="F142" s="414"/>
    </row>
    <row r="143" spans="1:6" ht="12" customHeight="1">
      <c r="A143" s="414"/>
      <c r="B143" s="487"/>
      <c r="C143" s="414"/>
      <c r="D143" s="414"/>
      <c r="E143" s="414"/>
      <c r="F143" s="414"/>
    </row>
    <row r="144" spans="1:6" ht="12" customHeight="1">
      <c r="A144" s="414"/>
      <c r="B144" s="487"/>
      <c r="C144" s="414"/>
      <c r="D144" s="414"/>
      <c r="E144" s="414"/>
      <c r="F144" s="414"/>
    </row>
    <row r="145" spans="1:6" ht="12" customHeight="1">
      <c r="A145" s="414"/>
      <c r="B145" s="487"/>
      <c r="C145" s="414"/>
      <c r="D145" s="414"/>
      <c r="E145" s="414"/>
      <c r="F145" s="414"/>
    </row>
    <row r="146" spans="1:6" ht="12" customHeight="1">
      <c r="A146" s="414"/>
      <c r="B146" s="487"/>
      <c r="C146" s="414"/>
      <c r="D146" s="414"/>
      <c r="E146" s="414"/>
      <c r="F146" s="414"/>
    </row>
    <row r="147" spans="1:6" ht="12" customHeight="1">
      <c r="A147" s="414"/>
      <c r="B147" s="487"/>
      <c r="C147" s="414"/>
      <c r="D147" s="414"/>
      <c r="E147" s="414"/>
      <c r="F147" s="414"/>
    </row>
    <row r="148" spans="1:6" ht="12" customHeight="1">
      <c r="A148" s="414"/>
      <c r="B148" s="487"/>
      <c r="C148" s="414"/>
      <c r="D148" s="414"/>
      <c r="E148" s="414"/>
      <c r="F148" s="414"/>
    </row>
    <row r="149" spans="1:6" ht="12" customHeight="1">
      <c r="A149" s="414"/>
      <c r="B149" s="487"/>
      <c r="C149" s="414"/>
      <c r="D149" s="414"/>
      <c r="E149" s="414"/>
      <c r="F149" s="414"/>
    </row>
    <row r="150" spans="1:6" ht="12" customHeight="1">
      <c r="A150" s="414"/>
      <c r="B150" s="487"/>
      <c r="C150" s="414"/>
      <c r="D150" s="414"/>
      <c r="E150" s="414"/>
      <c r="F150" s="414"/>
    </row>
    <row r="151" spans="1:6" ht="12" customHeight="1">
      <c r="A151" s="414"/>
      <c r="B151" s="487"/>
      <c r="C151" s="414"/>
      <c r="D151" s="414"/>
      <c r="E151" s="414"/>
      <c r="F151" s="414"/>
    </row>
    <row r="152" spans="1:6" ht="12" customHeight="1">
      <c r="A152" s="414"/>
      <c r="B152" s="487"/>
      <c r="C152" s="414"/>
      <c r="D152" s="414"/>
      <c r="E152" s="414"/>
      <c r="F152" s="414"/>
    </row>
    <row r="153" spans="1:6" ht="12" customHeight="1">
      <c r="A153" s="414"/>
      <c r="B153" s="487"/>
      <c r="C153" s="414"/>
      <c r="D153" s="414"/>
      <c r="E153" s="414"/>
      <c r="F153" s="414"/>
    </row>
    <row r="154" spans="1:6" ht="12" customHeight="1">
      <c r="A154" s="414"/>
      <c r="B154" s="487"/>
      <c r="C154" s="414"/>
      <c r="D154" s="414"/>
      <c r="E154" s="414"/>
      <c r="F154" s="414"/>
    </row>
    <row r="155" spans="1:6" ht="12" customHeight="1">
      <c r="A155" s="414"/>
      <c r="B155" s="487"/>
      <c r="C155" s="414"/>
      <c r="D155" s="414"/>
      <c r="E155" s="414"/>
      <c r="F155" s="414"/>
    </row>
    <row r="156" spans="1:6" ht="12" customHeight="1">
      <c r="A156" s="414"/>
      <c r="B156" s="487"/>
      <c r="C156" s="414"/>
      <c r="D156" s="414"/>
      <c r="E156" s="414"/>
      <c r="F156" s="414"/>
    </row>
    <row r="157" spans="1:6" ht="12" customHeight="1">
      <c r="A157" s="414"/>
      <c r="B157" s="487"/>
      <c r="C157" s="414"/>
      <c r="D157" s="414"/>
      <c r="E157" s="414"/>
      <c r="F157" s="414"/>
    </row>
    <row r="158" spans="1:6" ht="12" customHeight="1">
      <c r="A158" s="414"/>
      <c r="B158" s="487"/>
      <c r="C158" s="414"/>
      <c r="D158" s="414"/>
      <c r="E158" s="414"/>
      <c r="F158" s="414"/>
    </row>
    <row r="159" spans="1:6" ht="12" customHeight="1">
      <c r="A159" s="414"/>
      <c r="B159" s="487"/>
      <c r="C159" s="414"/>
      <c r="D159" s="414"/>
      <c r="E159" s="414"/>
      <c r="F159" s="414"/>
    </row>
    <row r="160" spans="1:6" ht="12" customHeight="1">
      <c r="A160" s="414"/>
      <c r="B160" s="487"/>
      <c r="C160" s="414"/>
      <c r="D160" s="414"/>
      <c r="E160" s="414"/>
      <c r="F160" s="414"/>
    </row>
    <row r="161" spans="1:6" ht="12" customHeight="1">
      <c r="A161" s="414"/>
      <c r="B161" s="487"/>
      <c r="C161" s="414"/>
      <c r="D161" s="414"/>
      <c r="E161" s="414"/>
      <c r="F161" s="414"/>
    </row>
    <row r="162" spans="1:6" ht="12" customHeight="1">
      <c r="A162" s="414"/>
      <c r="B162" s="487"/>
      <c r="C162" s="414"/>
      <c r="D162" s="414"/>
      <c r="E162" s="414"/>
      <c r="F162" s="414"/>
    </row>
    <row r="163" spans="1:6" ht="12" customHeight="1">
      <c r="A163" s="414"/>
      <c r="B163" s="487"/>
      <c r="C163" s="414"/>
      <c r="D163" s="414"/>
      <c r="E163" s="414"/>
      <c r="F163" s="414"/>
    </row>
    <row r="164" spans="1:6" ht="12" customHeight="1">
      <c r="A164" s="414"/>
      <c r="B164" s="487"/>
      <c r="C164" s="414"/>
      <c r="D164" s="414"/>
      <c r="E164" s="414"/>
      <c r="F164" s="414"/>
    </row>
    <row r="165" spans="1:6" ht="12" customHeight="1">
      <c r="A165" s="414"/>
      <c r="B165" s="487"/>
      <c r="C165" s="414"/>
      <c r="D165" s="414"/>
      <c r="E165" s="414"/>
      <c r="F165" s="414"/>
    </row>
    <row r="166" spans="1:6" ht="12" customHeight="1">
      <c r="A166" s="414"/>
      <c r="B166" s="487"/>
      <c r="C166" s="414"/>
      <c r="D166" s="414"/>
      <c r="E166" s="414"/>
      <c r="F166" s="414"/>
    </row>
    <row r="167" spans="1:6" ht="12" customHeight="1">
      <c r="A167" s="414"/>
      <c r="B167" s="487"/>
      <c r="C167" s="414"/>
      <c r="D167" s="414"/>
      <c r="E167" s="414"/>
      <c r="F167" s="414"/>
    </row>
    <row r="168" spans="1:6" ht="12" customHeight="1">
      <c r="A168" s="414"/>
      <c r="B168" s="487"/>
      <c r="C168" s="414"/>
      <c r="D168" s="414"/>
      <c r="E168" s="414"/>
      <c r="F168" s="414"/>
    </row>
    <row r="169" spans="1:6" ht="12" customHeight="1">
      <c r="A169" s="414"/>
      <c r="B169" s="487"/>
      <c r="C169" s="414"/>
      <c r="D169" s="414"/>
      <c r="E169" s="414"/>
      <c r="F169" s="414"/>
    </row>
    <row r="170" spans="1:6" ht="12" customHeight="1">
      <c r="A170" s="414"/>
      <c r="B170" s="487"/>
      <c r="C170" s="414"/>
      <c r="D170" s="414"/>
      <c r="E170" s="414"/>
      <c r="F170" s="414"/>
    </row>
    <row r="171" spans="1:6" ht="12" customHeight="1">
      <c r="A171" s="414"/>
      <c r="B171" s="487"/>
      <c r="C171" s="414"/>
      <c r="D171" s="414"/>
      <c r="E171" s="414"/>
      <c r="F171" s="414"/>
    </row>
    <row r="172" spans="1:6" ht="12" customHeight="1">
      <c r="A172" s="414"/>
      <c r="B172" s="487"/>
      <c r="C172" s="414"/>
      <c r="D172" s="414"/>
      <c r="E172" s="414"/>
      <c r="F172" s="414"/>
    </row>
    <row r="173" spans="1:6" ht="12" customHeight="1">
      <c r="A173" s="414"/>
      <c r="B173" s="487"/>
      <c r="C173" s="414"/>
      <c r="D173" s="414"/>
      <c r="E173" s="414"/>
      <c r="F173" s="414"/>
    </row>
    <row r="174" spans="1:6" ht="12" customHeight="1">
      <c r="A174" s="414"/>
      <c r="B174" s="487"/>
      <c r="C174" s="414"/>
      <c r="D174" s="414"/>
      <c r="E174" s="414"/>
      <c r="F174" s="414"/>
    </row>
    <row r="175" spans="1:6" ht="12" customHeight="1">
      <c r="A175" s="414"/>
      <c r="B175" s="487"/>
      <c r="C175" s="414"/>
      <c r="D175" s="414"/>
      <c r="E175" s="414"/>
      <c r="F175" s="414"/>
    </row>
    <row r="176" spans="1:6" ht="12" customHeight="1">
      <c r="A176" s="414"/>
      <c r="B176" s="487"/>
      <c r="C176" s="414"/>
      <c r="D176" s="414"/>
      <c r="E176" s="414"/>
      <c r="F176" s="414"/>
    </row>
    <row r="177" spans="1:6" ht="12" customHeight="1">
      <c r="A177" s="414"/>
      <c r="B177" s="487"/>
      <c r="C177" s="414"/>
      <c r="D177" s="414"/>
      <c r="E177" s="414"/>
      <c r="F177" s="414"/>
    </row>
    <row r="178" spans="1:6" ht="12" customHeight="1">
      <c r="A178" s="414"/>
      <c r="B178" s="487"/>
      <c r="C178" s="414"/>
      <c r="D178" s="414"/>
      <c r="E178" s="414"/>
      <c r="F178" s="414"/>
    </row>
    <row r="179" spans="1:6" ht="12" customHeight="1">
      <c r="A179" s="414"/>
      <c r="B179" s="487"/>
      <c r="C179" s="414"/>
      <c r="D179" s="414"/>
      <c r="E179" s="414"/>
      <c r="F179" s="414"/>
    </row>
    <row r="180" spans="1:6" ht="12" customHeight="1">
      <c r="A180" s="414"/>
      <c r="B180" s="487"/>
      <c r="C180" s="414"/>
      <c r="D180" s="414"/>
      <c r="E180" s="414"/>
      <c r="F180" s="414"/>
    </row>
    <row r="181" spans="1:6" ht="12" customHeight="1">
      <c r="A181" s="414"/>
      <c r="B181" s="487"/>
      <c r="C181" s="414"/>
      <c r="D181" s="414"/>
      <c r="E181" s="414"/>
      <c r="F181" s="414"/>
    </row>
    <row r="182" spans="1:6" ht="12" customHeight="1">
      <c r="A182" s="414"/>
      <c r="B182" s="487"/>
      <c r="C182" s="414"/>
      <c r="D182" s="414"/>
      <c r="E182" s="414"/>
      <c r="F182" s="414"/>
    </row>
    <row r="183" spans="1:6" ht="12" customHeight="1">
      <c r="A183" s="414"/>
      <c r="B183" s="487"/>
      <c r="C183" s="414"/>
      <c r="D183" s="414"/>
      <c r="E183" s="414"/>
      <c r="F183" s="414"/>
    </row>
    <row r="184" spans="1:6" ht="12" customHeight="1">
      <c r="A184" s="414"/>
      <c r="B184" s="487"/>
      <c r="C184" s="414"/>
      <c r="D184" s="414"/>
      <c r="E184" s="414"/>
      <c r="F184" s="414"/>
    </row>
    <row r="185" spans="1:6" ht="12" customHeight="1">
      <c r="A185" s="414"/>
      <c r="B185" s="487"/>
      <c r="C185" s="414"/>
      <c r="D185" s="414"/>
      <c r="E185" s="414"/>
      <c r="F185" s="414"/>
    </row>
    <row r="186" spans="1:6" ht="12" customHeight="1">
      <c r="A186" s="414"/>
      <c r="B186" s="487"/>
      <c r="C186" s="414"/>
      <c r="D186" s="414"/>
      <c r="E186" s="414"/>
      <c r="F186" s="414"/>
    </row>
    <row r="187" spans="1:6" ht="12" customHeight="1">
      <c r="A187" s="414"/>
      <c r="B187" s="487"/>
      <c r="C187" s="414"/>
      <c r="D187" s="414"/>
      <c r="E187" s="414"/>
      <c r="F187" s="414"/>
    </row>
    <row r="188" spans="1:6" ht="12" customHeight="1">
      <c r="A188" s="414"/>
      <c r="B188" s="487"/>
      <c r="C188" s="414"/>
      <c r="D188" s="414"/>
      <c r="E188" s="414"/>
      <c r="F188" s="414"/>
    </row>
    <row r="189" spans="1:6" ht="12" customHeight="1">
      <c r="A189" s="414"/>
      <c r="B189" s="487"/>
      <c r="C189" s="414"/>
      <c r="D189" s="414"/>
      <c r="E189" s="414"/>
      <c r="F189" s="414"/>
    </row>
    <row r="190" spans="1:6" ht="12" customHeight="1">
      <c r="A190" s="414"/>
      <c r="B190" s="487"/>
      <c r="C190" s="414"/>
      <c r="D190" s="414"/>
      <c r="E190" s="414"/>
      <c r="F190" s="414"/>
    </row>
    <row r="191" spans="1:6" ht="12" customHeight="1">
      <c r="A191" s="414"/>
      <c r="B191" s="487"/>
      <c r="C191" s="414"/>
      <c r="D191" s="414"/>
      <c r="E191" s="414"/>
      <c r="F191" s="414"/>
    </row>
    <row r="192" spans="1:6" ht="12" customHeight="1">
      <c r="A192" s="414"/>
      <c r="B192" s="487"/>
      <c r="C192" s="414"/>
      <c r="D192" s="414"/>
      <c r="E192" s="414"/>
      <c r="F192" s="414"/>
    </row>
    <row r="193" spans="1:6" ht="12" customHeight="1">
      <c r="A193" s="414"/>
      <c r="B193" s="487"/>
      <c r="C193" s="414"/>
      <c r="D193" s="414"/>
      <c r="E193" s="414"/>
      <c r="F193" s="414"/>
    </row>
    <row r="194" spans="1:6" ht="12" customHeight="1">
      <c r="A194" s="414"/>
      <c r="B194" s="487"/>
      <c r="C194" s="414"/>
      <c r="D194" s="414"/>
      <c r="E194" s="414"/>
      <c r="F194" s="414"/>
    </row>
    <row r="195" spans="1:6" ht="12" customHeight="1">
      <c r="A195" s="414"/>
      <c r="B195" s="487"/>
      <c r="C195" s="414"/>
      <c r="D195" s="414"/>
      <c r="E195" s="414"/>
      <c r="F195" s="414"/>
    </row>
    <row r="196" spans="1:6" ht="12" customHeight="1">
      <c r="A196" s="414"/>
      <c r="B196" s="487"/>
      <c r="C196" s="414"/>
      <c r="D196" s="414"/>
      <c r="E196" s="414"/>
      <c r="F196" s="414"/>
    </row>
    <row r="197" spans="1:6" ht="12" customHeight="1">
      <c r="A197" s="414"/>
      <c r="B197" s="487"/>
      <c r="C197" s="414"/>
      <c r="D197" s="414"/>
      <c r="E197" s="414"/>
      <c r="F197" s="414"/>
    </row>
    <row r="198" spans="1:6" ht="12" customHeight="1">
      <c r="A198" s="414"/>
      <c r="B198" s="487"/>
      <c r="C198" s="414"/>
      <c r="D198" s="414"/>
      <c r="E198" s="414"/>
      <c r="F198" s="414"/>
    </row>
    <row r="199" spans="1:6" ht="12" customHeight="1">
      <c r="A199" s="414"/>
      <c r="B199" s="487"/>
      <c r="C199" s="414"/>
      <c r="D199" s="414"/>
      <c r="E199" s="414"/>
      <c r="F199" s="414"/>
    </row>
    <row r="200" spans="1:6" ht="12" customHeight="1">
      <c r="A200" s="414"/>
      <c r="B200" s="487"/>
      <c r="C200" s="414"/>
      <c r="D200" s="414"/>
      <c r="E200" s="414"/>
      <c r="F200" s="414"/>
    </row>
    <row r="201" spans="1:6" ht="12" customHeight="1">
      <c r="A201" s="414"/>
      <c r="B201" s="487"/>
      <c r="C201" s="414"/>
      <c r="D201" s="414"/>
      <c r="E201" s="414"/>
      <c r="F201" s="414"/>
    </row>
    <row r="202" spans="1:6" ht="12" customHeight="1">
      <c r="A202" s="414"/>
      <c r="B202" s="487"/>
      <c r="C202" s="414"/>
      <c r="D202" s="414"/>
      <c r="E202" s="414"/>
      <c r="F202" s="414"/>
    </row>
    <row r="203" spans="1:6" ht="12" customHeight="1">
      <c r="A203" s="414"/>
      <c r="B203" s="487"/>
      <c r="C203" s="414"/>
      <c r="D203" s="414"/>
      <c r="E203" s="414"/>
      <c r="F203" s="414"/>
    </row>
    <row r="204" spans="1:6" ht="12" customHeight="1">
      <c r="A204" s="414"/>
      <c r="B204" s="487"/>
      <c r="C204" s="414"/>
      <c r="D204" s="414"/>
      <c r="E204" s="414"/>
      <c r="F204" s="414"/>
    </row>
    <row r="205" spans="1:6" ht="12" customHeight="1">
      <c r="A205" s="414"/>
      <c r="B205" s="487"/>
      <c r="C205" s="414"/>
      <c r="D205" s="414"/>
      <c r="E205" s="414"/>
      <c r="F205" s="414"/>
    </row>
    <row r="206" spans="1:6" ht="12" customHeight="1">
      <c r="A206" s="414"/>
      <c r="B206" s="487"/>
      <c r="C206" s="414"/>
      <c r="D206" s="414"/>
      <c r="E206" s="414"/>
      <c r="F206" s="414"/>
    </row>
    <row r="207" spans="1:6" ht="12" customHeight="1">
      <c r="A207" s="414"/>
      <c r="B207" s="487"/>
      <c r="C207" s="414"/>
      <c r="D207" s="414"/>
      <c r="E207" s="414"/>
      <c r="F207" s="414"/>
    </row>
    <row r="208" spans="1:6" ht="12" customHeight="1">
      <c r="A208" s="414"/>
      <c r="B208" s="487"/>
      <c r="C208" s="414"/>
      <c r="D208" s="414"/>
      <c r="E208" s="414"/>
      <c r="F208" s="414"/>
    </row>
    <row r="209" spans="1:6" ht="12" customHeight="1">
      <c r="A209" s="414"/>
      <c r="B209" s="487"/>
      <c r="C209" s="414"/>
      <c r="D209" s="414"/>
      <c r="E209" s="414"/>
      <c r="F209" s="414"/>
    </row>
    <row r="210" spans="1:6" ht="12" customHeight="1">
      <c r="A210" s="414"/>
      <c r="B210" s="487"/>
      <c r="C210" s="414"/>
      <c r="D210" s="414"/>
      <c r="E210" s="414"/>
      <c r="F210" s="414"/>
    </row>
    <row r="211" spans="1:6" ht="12" customHeight="1">
      <c r="A211" s="414"/>
      <c r="B211" s="487"/>
      <c r="C211" s="414"/>
      <c r="D211" s="414"/>
      <c r="E211" s="414"/>
      <c r="F211" s="414"/>
    </row>
    <row r="212" spans="1:6" ht="12" customHeight="1">
      <c r="A212" s="414"/>
      <c r="B212" s="487"/>
      <c r="C212" s="414"/>
      <c r="D212" s="414"/>
      <c r="E212" s="414"/>
      <c r="F212" s="414"/>
    </row>
    <row r="213" spans="1:6" ht="12" customHeight="1">
      <c r="A213" s="414"/>
      <c r="B213" s="487"/>
      <c r="C213" s="414"/>
      <c r="D213" s="414"/>
      <c r="E213" s="414"/>
      <c r="F213" s="414"/>
    </row>
    <row r="214" spans="1:6" ht="12" customHeight="1">
      <c r="A214" s="414"/>
      <c r="B214" s="487"/>
      <c r="C214" s="414"/>
      <c r="D214" s="414"/>
      <c r="E214" s="414"/>
      <c r="F214" s="414"/>
    </row>
    <row r="215" spans="1:6" ht="12" customHeight="1">
      <c r="A215" s="414"/>
      <c r="B215" s="487"/>
      <c r="C215" s="414"/>
      <c r="D215" s="414"/>
      <c r="E215" s="414"/>
      <c r="F215" s="414"/>
    </row>
    <row r="216" spans="1:6" ht="12" customHeight="1">
      <c r="A216" s="414"/>
      <c r="B216" s="487"/>
      <c r="C216" s="414"/>
      <c r="D216" s="414"/>
      <c r="E216" s="414"/>
      <c r="F216" s="414"/>
    </row>
    <row r="217" spans="1:6" ht="12" customHeight="1">
      <c r="A217" s="414"/>
      <c r="B217" s="487"/>
      <c r="C217" s="414"/>
      <c r="D217" s="414"/>
      <c r="E217" s="414"/>
      <c r="F217" s="414"/>
    </row>
    <row r="218" spans="1:6" ht="12" customHeight="1">
      <c r="A218" s="414"/>
      <c r="B218" s="487"/>
      <c r="C218" s="414"/>
      <c r="D218" s="414"/>
      <c r="E218" s="414"/>
      <c r="F218" s="414"/>
    </row>
    <row r="219" spans="1:6" ht="12" customHeight="1">
      <c r="A219" s="414"/>
      <c r="B219" s="487"/>
      <c r="C219" s="414"/>
      <c r="D219" s="414"/>
      <c r="E219" s="414"/>
      <c r="F219" s="414"/>
    </row>
    <row r="220" spans="1:6" ht="12" customHeight="1">
      <c r="A220" s="414"/>
      <c r="B220" s="487"/>
      <c r="C220" s="414"/>
      <c r="D220" s="414"/>
      <c r="E220" s="414"/>
      <c r="F220" s="414"/>
    </row>
    <row r="221" spans="1:6" ht="12" customHeight="1">
      <c r="A221" s="414"/>
      <c r="B221" s="487"/>
      <c r="C221" s="414"/>
      <c r="D221" s="414"/>
      <c r="E221" s="414"/>
      <c r="F221" s="414"/>
    </row>
    <row r="222" spans="1:6" ht="12" customHeight="1">
      <c r="A222" s="414"/>
      <c r="B222" s="487"/>
      <c r="C222" s="414"/>
      <c r="D222" s="414"/>
      <c r="E222" s="414"/>
      <c r="F222" s="414"/>
    </row>
    <row r="223" spans="1:6" ht="12" customHeight="1">
      <c r="A223" s="414"/>
      <c r="B223" s="487"/>
      <c r="C223" s="414"/>
      <c r="D223" s="414"/>
      <c r="E223" s="414"/>
      <c r="F223" s="414"/>
    </row>
    <row r="224" spans="1:6" ht="12" customHeight="1">
      <c r="A224" s="414"/>
      <c r="B224" s="487"/>
      <c r="C224" s="414"/>
      <c r="D224" s="414"/>
      <c r="E224" s="414"/>
      <c r="F224" s="414"/>
    </row>
    <row r="225" spans="1:6" ht="12" customHeight="1">
      <c r="A225" s="414"/>
      <c r="B225" s="487"/>
      <c r="C225" s="414"/>
      <c r="D225" s="414"/>
      <c r="E225" s="414"/>
      <c r="F225" s="414"/>
    </row>
    <row r="226" spans="1:6" ht="12" customHeight="1">
      <c r="A226" s="414"/>
      <c r="B226" s="487"/>
      <c r="C226" s="414"/>
      <c r="D226" s="414"/>
      <c r="E226" s="414"/>
      <c r="F226" s="414"/>
    </row>
    <row r="227" spans="1:6" ht="12" customHeight="1">
      <c r="A227" s="414"/>
      <c r="B227" s="487"/>
      <c r="C227" s="414"/>
      <c r="D227" s="414"/>
      <c r="E227" s="414"/>
      <c r="F227" s="414"/>
    </row>
    <row r="228" spans="1:6" ht="12" customHeight="1">
      <c r="A228" s="414"/>
      <c r="B228" s="487"/>
      <c r="C228" s="414"/>
      <c r="D228" s="414"/>
      <c r="E228" s="414"/>
      <c r="F228" s="414"/>
    </row>
    <row r="229" spans="1:6" ht="12" customHeight="1">
      <c r="A229" s="414"/>
      <c r="B229" s="487"/>
      <c r="C229" s="414"/>
      <c r="D229" s="414"/>
      <c r="E229" s="414"/>
      <c r="F229" s="414"/>
    </row>
    <row r="230" spans="1:6" ht="12" customHeight="1">
      <c r="A230" s="414"/>
      <c r="B230" s="487"/>
      <c r="C230" s="414"/>
      <c r="D230" s="414"/>
      <c r="E230" s="414"/>
      <c r="F230" s="414"/>
    </row>
    <row r="231" spans="1:6" ht="12" customHeight="1">
      <c r="A231" s="414"/>
      <c r="B231" s="487"/>
      <c r="C231" s="414"/>
      <c r="D231" s="414"/>
      <c r="E231" s="414"/>
      <c r="F231" s="414"/>
    </row>
    <row r="232" spans="1:6" ht="12" customHeight="1">
      <c r="A232" s="414"/>
      <c r="B232" s="487"/>
      <c r="C232" s="414"/>
      <c r="D232" s="414"/>
      <c r="E232" s="414"/>
      <c r="F232" s="414"/>
    </row>
    <row r="233" spans="1:6" ht="12" customHeight="1">
      <c r="A233" s="414"/>
      <c r="B233" s="487"/>
      <c r="C233" s="414"/>
      <c r="D233" s="414"/>
      <c r="E233" s="414"/>
      <c r="F233" s="414"/>
    </row>
    <row r="234" spans="1:6" ht="12" customHeight="1">
      <c r="A234" s="414"/>
      <c r="B234" s="487"/>
      <c r="C234" s="414"/>
      <c r="D234" s="414"/>
      <c r="E234" s="414"/>
      <c r="F234" s="414"/>
    </row>
    <row r="235" spans="1:6" ht="12" customHeight="1">
      <c r="A235" s="414"/>
      <c r="B235" s="487"/>
      <c r="C235" s="414"/>
      <c r="D235" s="414"/>
      <c r="E235" s="414"/>
      <c r="F235" s="414"/>
    </row>
    <row r="236" spans="1:6" ht="12" customHeight="1">
      <c r="A236" s="414"/>
      <c r="B236" s="487"/>
      <c r="C236" s="414"/>
      <c r="D236" s="414"/>
      <c r="E236" s="414"/>
      <c r="F236" s="414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4" sqref="A14"/>
    </sheetView>
  </sheetViews>
  <sheetFormatPr defaultColWidth="10.28125" defaultRowHeight="12.75"/>
  <cols>
    <col min="1" max="1" width="47.28125" style="360" customWidth="1"/>
    <col min="2" max="2" width="8.28125" style="488" customWidth="1"/>
    <col min="3" max="5" width="11.421875" style="360" customWidth="1"/>
    <col min="6" max="6" width="10.28125" style="360" customWidth="1"/>
    <col min="7" max="7" width="11.140625" style="360" customWidth="1"/>
    <col min="8" max="8" width="12.7109375" style="360" customWidth="1"/>
    <col min="9" max="9" width="16.00390625" style="360" customWidth="1"/>
    <col min="10" max="16384" width="9.7109375" style="360" customWidth="1"/>
  </cols>
  <sheetData>
    <row r="1" spans="1:9" ht="12.7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.75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 customHeight="1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393</v>
      </c>
      <c r="B4" s="495"/>
      <c r="C4" s="121" t="str">
        <f>'справка №1-БАЛАНС'!E3</f>
        <v>"Специализирани Бизнес Системи" АД</v>
      </c>
      <c r="D4" s="121"/>
      <c r="E4" s="121"/>
      <c r="F4" s="495"/>
      <c r="G4" s="496" t="s">
        <v>3</v>
      </c>
      <c r="H4" s="496"/>
      <c r="I4" s="497">
        <f>'справка №1-БАЛАНС'!H3</f>
        <v>121814067</v>
      </c>
    </row>
    <row r="5" spans="1:9" ht="15" customHeight="1">
      <c r="A5" s="344" t="s">
        <v>8</v>
      </c>
      <c r="B5" s="498"/>
      <c r="C5" s="263" t="str">
        <f>+'справка №1-БАЛАНС'!E5</f>
        <v>От 01-01-2015 до 31-12-2015г.</v>
      </c>
      <c r="D5" s="263"/>
      <c r="E5" s="263"/>
      <c r="F5" s="498"/>
      <c r="G5" s="125" t="s">
        <v>6</v>
      </c>
      <c r="H5" s="499"/>
      <c r="I5" s="500" t="str">
        <f>'справка №1-БАЛАНС'!H4</f>
        <v> </v>
      </c>
    </row>
    <row r="6" spans="1:9" ht="12.75">
      <c r="A6" s="344"/>
      <c r="B6" s="501"/>
      <c r="C6" s="339"/>
      <c r="D6" s="339"/>
      <c r="E6" s="121"/>
      <c r="F6" s="339"/>
      <c r="G6" s="339"/>
      <c r="H6" s="339"/>
      <c r="I6" s="344" t="s">
        <v>799</v>
      </c>
    </row>
    <row r="7" spans="1:9" s="505" customFormat="1" ht="12.75" customHeight="1">
      <c r="A7" s="502" t="s">
        <v>472</v>
      </c>
      <c r="B7" s="503"/>
      <c r="C7" s="504" t="s">
        <v>800</v>
      </c>
      <c r="D7" s="504"/>
      <c r="E7" s="504"/>
      <c r="F7" s="504" t="s">
        <v>801</v>
      </c>
      <c r="G7" s="504"/>
      <c r="H7" s="504"/>
      <c r="I7" s="504"/>
    </row>
    <row r="8" spans="1:9" s="505" customFormat="1" ht="12.75" customHeight="1">
      <c r="A8" s="502"/>
      <c r="B8" s="506" t="s">
        <v>12</v>
      </c>
      <c r="C8" s="507" t="s">
        <v>802</v>
      </c>
      <c r="D8" s="507" t="s">
        <v>803</v>
      </c>
      <c r="E8" s="507" t="s">
        <v>804</v>
      </c>
      <c r="F8" s="508" t="s">
        <v>805</v>
      </c>
      <c r="G8" s="509" t="s">
        <v>806</v>
      </c>
      <c r="H8" s="509"/>
      <c r="I8" s="509" t="s">
        <v>807</v>
      </c>
    </row>
    <row r="9" spans="1:9" s="505" customFormat="1" ht="12.75">
      <c r="A9" s="502"/>
      <c r="B9" s="510"/>
      <c r="C9" s="511"/>
      <c r="D9" s="511"/>
      <c r="E9" s="511"/>
      <c r="F9" s="508"/>
      <c r="G9" s="504" t="s">
        <v>546</v>
      </c>
      <c r="H9" s="504" t="s">
        <v>547</v>
      </c>
      <c r="I9" s="509"/>
    </row>
    <row r="10" spans="1:9" s="515" customFormat="1" ht="12.75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808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809</v>
      </c>
      <c r="B12" s="519" t="s">
        <v>810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.75">
      <c r="A13" s="518" t="s">
        <v>811</v>
      </c>
      <c r="B13" s="519" t="s">
        <v>812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.75">
      <c r="A14" s="518" t="s">
        <v>610</v>
      </c>
      <c r="B14" s="519" t="s">
        <v>813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814</v>
      </c>
      <c r="B15" s="519" t="s">
        <v>815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82</v>
      </c>
      <c r="B16" s="519" t="s">
        <v>816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578</v>
      </c>
      <c r="B17" s="525" t="s">
        <v>817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818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809</v>
      </c>
      <c r="B19" s="519" t="s">
        <v>819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820</v>
      </c>
      <c r="B20" s="519" t="s">
        <v>821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822</v>
      </c>
      <c r="B21" s="519" t="s">
        <v>823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824</v>
      </c>
      <c r="B22" s="519" t="s">
        <v>825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826</v>
      </c>
      <c r="B23" s="519" t="s">
        <v>827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828</v>
      </c>
      <c r="B24" s="519" t="s">
        <v>829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830</v>
      </c>
      <c r="B25" s="530" t="s">
        <v>831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832</v>
      </c>
      <c r="B26" s="525" t="s">
        <v>833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834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tr">
        <f>+'справка №1-БАЛАНС'!A98</f>
        <v>Дата на съставяне: 24.02.2016г.</v>
      </c>
      <c r="B30" s="537"/>
      <c r="C30" s="537"/>
      <c r="D30" s="538" t="s">
        <v>835</v>
      </c>
      <c r="E30" s="539"/>
      <c r="F30" s="539"/>
      <c r="G30" s="539"/>
      <c r="H30" s="540" t="s">
        <v>280</v>
      </c>
      <c r="I30" s="539"/>
      <c r="J30" s="539"/>
    </row>
    <row r="31" spans="1:9" s="515" customFormat="1" ht="12.75">
      <c r="A31" s="409"/>
      <c r="B31" s="541"/>
      <c r="C31" s="409"/>
      <c r="D31" s="418"/>
      <c r="E31" s="418" t="str">
        <f>+'справка №1-БАЛАНС'!D99</f>
        <v>/Р.Цолева/</v>
      </c>
      <c r="F31" s="418"/>
      <c r="G31" s="418"/>
      <c r="H31" s="418"/>
      <c r="I31" s="418" t="str">
        <f>+'справка №1-БАЛАНС'!D101</f>
        <v>/К Желязков/</v>
      </c>
    </row>
    <row r="32" spans="1:9" s="515" customFormat="1" ht="12.75">
      <c r="A32" s="409"/>
      <c r="B32" s="541"/>
      <c r="C32" s="409"/>
      <c r="D32" s="418"/>
      <c r="E32" s="418"/>
      <c r="F32" s="418"/>
      <c r="G32" s="418"/>
      <c r="H32" s="418"/>
      <c r="I32" s="418"/>
    </row>
    <row r="33" spans="1:9" s="515" customFormat="1" ht="12.75">
      <c r="A33" s="360"/>
      <c r="B33" s="488"/>
      <c r="C33" s="360"/>
      <c r="D33" s="542"/>
      <c r="E33" s="542"/>
      <c r="F33" s="542"/>
      <c r="G33" s="542"/>
      <c r="H33" s="542"/>
      <c r="I33" s="542"/>
    </row>
    <row r="34" spans="1:9" s="515" customFormat="1" ht="12.75">
      <c r="A34" s="360"/>
      <c r="B34" s="488"/>
      <c r="C34" s="360"/>
      <c r="D34" s="542"/>
      <c r="E34" s="542"/>
      <c r="F34" s="542"/>
      <c r="G34" s="542"/>
      <c r="H34" s="542"/>
      <c r="I34" s="542"/>
    </row>
    <row r="35" spans="1:9" s="515" customFormat="1" ht="12.75">
      <c r="A35" s="360"/>
      <c r="B35" s="488"/>
      <c r="C35" s="360"/>
      <c r="D35" s="542"/>
      <c r="E35" s="542"/>
      <c r="F35" s="542"/>
      <c r="G35" s="542"/>
      <c r="H35" s="542"/>
      <c r="I35" s="542"/>
    </row>
    <row r="36" spans="1:9" s="515" customFormat="1" ht="12.75">
      <c r="A36" s="360"/>
      <c r="B36" s="488"/>
      <c r="C36" s="360"/>
      <c r="D36" s="542"/>
      <c r="E36" s="542"/>
      <c r="F36" s="542"/>
      <c r="G36" s="542"/>
      <c r="H36" s="542"/>
      <c r="I36" s="542"/>
    </row>
    <row r="37" spans="1:9" s="515" customFormat="1" ht="12.75">
      <c r="A37" s="360"/>
      <c r="B37" s="488"/>
      <c r="C37" s="360"/>
      <c r="D37" s="542"/>
      <c r="E37" s="542"/>
      <c r="F37" s="542"/>
      <c r="G37" s="542"/>
      <c r="H37" s="542"/>
      <c r="I37" s="542"/>
    </row>
    <row r="38" spans="1:9" s="515" customFormat="1" ht="12.75">
      <c r="A38" s="360"/>
      <c r="B38" s="488"/>
      <c r="C38" s="360"/>
      <c r="D38" s="542"/>
      <c r="E38" s="542"/>
      <c r="F38" s="542"/>
      <c r="G38" s="542"/>
      <c r="H38" s="542"/>
      <c r="I38" s="542"/>
    </row>
    <row r="39" spans="1:9" s="515" customFormat="1" ht="12.75">
      <c r="A39" s="360"/>
      <c r="B39" s="488"/>
      <c r="C39" s="360"/>
      <c r="D39" s="542"/>
      <c r="E39" s="542"/>
      <c r="F39" s="542"/>
      <c r="G39" s="542"/>
      <c r="H39" s="542"/>
      <c r="I39" s="542"/>
    </row>
    <row r="40" spans="1:9" s="515" customFormat="1" ht="12.75">
      <c r="A40" s="360"/>
      <c r="B40" s="488"/>
      <c r="C40" s="360"/>
      <c r="D40" s="542"/>
      <c r="E40" s="542"/>
      <c r="F40" s="542"/>
      <c r="G40" s="542"/>
      <c r="H40" s="542"/>
      <c r="I40" s="542"/>
    </row>
    <row r="41" spans="1:9" s="515" customFormat="1" ht="12.75">
      <c r="A41" s="360"/>
      <c r="B41" s="488"/>
      <c r="C41" s="360"/>
      <c r="D41" s="542"/>
      <c r="E41" s="542"/>
      <c r="F41" s="542"/>
      <c r="G41" s="542"/>
      <c r="H41" s="542"/>
      <c r="I41" s="542"/>
    </row>
    <row r="42" spans="1:9" s="515" customFormat="1" ht="12.75">
      <c r="A42" s="360"/>
      <c r="B42" s="488"/>
      <c r="C42" s="360"/>
      <c r="D42" s="542"/>
      <c r="E42" s="542"/>
      <c r="F42" s="542"/>
      <c r="G42" s="542"/>
      <c r="H42" s="542"/>
      <c r="I42" s="542"/>
    </row>
    <row r="43" spans="1:9" s="515" customFormat="1" ht="12.75">
      <c r="A43" s="360"/>
      <c r="B43" s="488"/>
      <c r="C43" s="360"/>
      <c r="D43" s="542"/>
      <c r="E43" s="542"/>
      <c r="F43" s="542"/>
      <c r="G43" s="542"/>
      <c r="H43" s="542"/>
      <c r="I43" s="542"/>
    </row>
    <row r="44" spans="1:9" s="515" customFormat="1" ht="12.75">
      <c r="A44" s="360"/>
      <c r="B44" s="488"/>
      <c r="C44" s="360"/>
      <c r="D44" s="542"/>
      <c r="E44" s="542"/>
      <c r="F44" s="542"/>
      <c r="G44" s="542"/>
      <c r="H44" s="542"/>
      <c r="I44" s="542"/>
    </row>
    <row r="45" spans="1:9" s="515" customFormat="1" ht="12.75">
      <c r="A45" s="360"/>
      <c r="B45" s="488"/>
      <c r="C45" s="360"/>
      <c r="D45" s="542"/>
      <c r="E45" s="542"/>
      <c r="F45" s="542"/>
      <c r="G45" s="542"/>
      <c r="H45" s="542"/>
      <c r="I45" s="542"/>
    </row>
    <row r="46" spans="1:9" s="515" customFormat="1" ht="12.75">
      <c r="A46" s="360"/>
      <c r="B46" s="488"/>
      <c r="C46" s="360"/>
      <c r="D46" s="542"/>
      <c r="E46" s="542"/>
      <c r="F46" s="542"/>
      <c r="G46" s="542"/>
      <c r="H46" s="542"/>
      <c r="I46" s="542"/>
    </row>
    <row r="47" spans="1:9" s="515" customFormat="1" ht="12.75">
      <c r="A47" s="360"/>
      <c r="B47" s="488"/>
      <c r="C47" s="360"/>
      <c r="D47" s="542"/>
      <c r="E47" s="542"/>
      <c r="F47" s="542"/>
      <c r="G47" s="542"/>
      <c r="H47" s="542"/>
      <c r="I47" s="542"/>
    </row>
    <row r="48" spans="1:9" s="515" customFormat="1" ht="12.75">
      <c r="A48" s="360"/>
      <c r="B48" s="488"/>
      <c r="C48" s="360"/>
      <c r="D48" s="542"/>
      <c r="E48" s="542"/>
      <c r="F48" s="542"/>
      <c r="G48" s="542"/>
      <c r="H48" s="542"/>
      <c r="I48" s="542"/>
    </row>
    <row r="49" spans="1:9" s="515" customFormat="1" ht="12.75">
      <c r="A49" s="360"/>
      <c r="B49" s="488"/>
      <c r="C49" s="360"/>
      <c r="D49" s="542"/>
      <c r="E49" s="542"/>
      <c r="F49" s="542"/>
      <c r="G49" s="542"/>
      <c r="H49" s="542"/>
      <c r="I49" s="542"/>
    </row>
    <row r="50" spans="1:9" s="515" customFormat="1" ht="12.75">
      <c r="A50" s="360"/>
      <c r="B50" s="488"/>
      <c r="C50" s="360"/>
      <c r="D50" s="542"/>
      <c r="E50" s="542"/>
      <c r="F50" s="542"/>
      <c r="G50" s="542"/>
      <c r="H50" s="542"/>
      <c r="I50" s="542"/>
    </row>
    <row r="51" spans="1:9" s="515" customFormat="1" ht="12.75">
      <c r="A51" s="360"/>
      <c r="B51" s="488"/>
      <c r="C51" s="360"/>
      <c r="D51" s="542"/>
      <c r="E51" s="542"/>
      <c r="F51" s="542"/>
      <c r="G51" s="542"/>
      <c r="H51" s="542"/>
      <c r="I51" s="542"/>
    </row>
    <row r="52" spans="1:9" s="515" customFormat="1" ht="12.75">
      <c r="A52" s="360"/>
      <c r="B52" s="488"/>
      <c r="C52" s="360"/>
      <c r="D52" s="542"/>
      <c r="E52" s="542"/>
      <c r="F52" s="542"/>
      <c r="G52" s="542"/>
      <c r="H52" s="542"/>
      <c r="I52" s="542"/>
    </row>
    <row r="53" spans="1:9" s="515" customFormat="1" ht="12.75">
      <c r="A53" s="360"/>
      <c r="B53" s="488"/>
      <c r="C53" s="360"/>
      <c r="D53" s="542"/>
      <c r="E53" s="542"/>
      <c r="F53" s="542"/>
      <c r="G53" s="542"/>
      <c r="H53" s="542"/>
      <c r="I53" s="542"/>
    </row>
    <row r="54" spans="1:9" s="515" customFormat="1" ht="12.75">
      <c r="A54" s="360"/>
      <c r="B54" s="488"/>
      <c r="C54" s="360"/>
      <c r="D54" s="542"/>
      <c r="E54" s="542"/>
      <c r="F54" s="542"/>
      <c r="G54" s="542"/>
      <c r="H54" s="542"/>
      <c r="I54" s="542"/>
    </row>
    <row r="55" spans="1:9" s="515" customFormat="1" ht="12.75">
      <c r="A55" s="360"/>
      <c r="B55" s="488"/>
      <c r="C55" s="360"/>
      <c r="D55" s="542"/>
      <c r="E55" s="542"/>
      <c r="F55" s="542"/>
      <c r="G55" s="542"/>
      <c r="H55" s="542"/>
      <c r="I55" s="542"/>
    </row>
    <row r="56" spans="1:9" s="515" customFormat="1" ht="12.75">
      <c r="A56" s="360"/>
      <c r="B56" s="488"/>
      <c r="C56" s="360"/>
      <c r="D56" s="542"/>
      <c r="E56" s="542"/>
      <c r="F56" s="542"/>
      <c r="G56" s="542"/>
      <c r="H56" s="542"/>
      <c r="I56" s="542"/>
    </row>
    <row r="57" spans="1:9" s="515" customFormat="1" ht="12.75">
      <c r="A57" s="360"/>
      <c r="B57" s="488"/>
      <c r="C57" s="360"/>
      <c r="D57" s="542"/>
      <c r="E57" s="542"/>
      <c r="F57" s="542"/>
      <c r="G57" s="542"/>
      <c r="H57" s="542"/>
      <c r="I57" s="542"/>
    </row>
    <row r="58" spans="1:9" s="515" customFormat="1" ht="12.75">
      <c r="A58" s="360"/>
      <c r="B58" s="488"/>
      <c r="C58" s="360"/>
      <c r="D58" s="542"/>
      <c r="E58" s="542"/>
      <c r="F58" s="542"/>
      <c r="G58" s="542"/>
      <c r="H58" s="542"/>
      <c r="I58" s="542"/>
    </row>
    <row r="59" spans="1:9" s="515" customFormat="1" ht="12.75">
      <c r="A59" s="360"/>
      <c r="B59" s="488"/>
      <c r="C59" s="360"/>
      <c r="D59" s="542"/>
      <c r="E59" s="542"/>
      <c r="F59" s="542"/>
      <c r="G59" s="542"/>
      <c r="H59" s="542"/>
      <c r="I59" s="542"/>
    </row>
    <row r="60" spans="1:9" s="515" customFormat="1" ht="12.75">
      <c r="A60" s="360"/>
      <c r="B60" s="488"/>
      <c r="C60" s="360"/>
      <c r="D60" s="542"/>
      <c r="E60" s="542"/>
      <c r="F60" s="542"/>
      <c r="G60" s="542"/>
      <c r="H60" s="542"/>
      <c r="I60" s="542"/>
    </row>
    <row r="61" spans="1:9" s="515" customFormat="1" ht="12.75">
      <c r="A61" s="360"/>
      <c r="B61" s="488"/>
      <c r="C61" s="360"/>
      <c r="D61" s="542"/>
      <c r="E61" s="542"/>
      <c r="F61" s="542"/>
      <c r="G61" s="542"/>
      <c r="H61" s="542"/>
      <c r="I61" s="542"/>
    </row>
    <row r="62" spans="1:9" s="515" customFormat="1" ht="12.75">
      <c r="A62" s="360"/>
      <c r="B62" s="488"/>
      <c r="C62" s="360"/>
      <c r="D62" s="542"/>
      <c r="E62" s="542"/>
      <c r="F62" s="542"/>
      <c r="G62" s="542"/>
      <c r="H62" s="542"/>
      <c r="I62" s="542"/>
    </row>
    <row r="63" spans="1:9" s="515" customFormat="1" ht="12.75">
      <c r="A63" s="360"/>
      <c r="B63" s="488"/>
      <c r="C63" s="360"/>
      <c r="D63" s="542"/>
      <c r="E63" s="542"/>
      <c r="F63" s="542"/>
      <c r="G63" s="542"/>
      <c r="H63" s="542"/>
      <c r="I63" s="542"/>
    </row>
    <row r="64" spans="1:9" s="515" customFormat="1" ht="12.75">
      <c r="A64" s="360"/>
      <c r="B64" s="488"/>
      <c r="C64" s="360"/>
      <c r="D64" s="542"/>
      <c r="E64" s="542"/>
      <c r="F64" s="542"/>
      <c r="G64" s="542"/>
      <c r="H64" s="542"/>
      <c r="I64" s="542"/>
    </row>
    <row r="65" spans="1:9" s="515" customFormat="1" ht="12.75">
      <c r="A65" s="360"/>
      <c r="B65" s="488"/>
      <c r="C65" s="360"/>
      <c r="D65" s="542"/>
      <c r="E65" s="542"/>
      <c r="F65" s="542"/>
      <c r="G65" s="542"/>
      <c r="H65" s="542"/>
      <c r="I65" s="542"/>
    </row>
    <row r="66" spans="1:9" s="515" customFormat="1" ht="12.75">
      <c r="A66" s="360"/>
      <c r="B66" s="488"/>
      <c r="C66" s="360"/>
      <c r="D66" s="542"/>
      <c r="E66" s="542"/>
      <c r="F66" s="542"/>
      <c r="G66" s="542"/>
      <c r="H66" s="542"/>
      <c r="I66" s="542"/>
    </row>
    <row r="67" spans="1:9" s="515" customFormat="1" ht="12.75">
      <c r="A67" s="360"/>
      <c r="B67" s="488"/>
      <c r="C67" s="360"/>
      <c r="D67" s="542"/>
      <c r="E67" s="542"/>
      <c r="F67" s="542"/>
      <c r="G67" s="542"/>
      <c r="H67" s="542"/>
      <c r="I67" s="542"/>
    </row>
    <row r="68" spans="1:9" s="515" customFormat="1" ht="12.75">
      <c r="A68" s="360"/>
      <c r="B68" s="488"/>
      <c r="C68" s="360"/>
      <c r="D68" s="542"/>
      <c r="E68" s="542"/>
      <c r="F68" s="542"/>
      <c r="G68" s="542"/>
      <c r="H68" s="542"/>
      <c r="I68" s="542"/>
    </row>
    <row r="69" spans="1:9" s="515" customFormat="1" ht="12.75">
      <c r="A69" s="360"/>
      <c r="B69" s="488"/>
      <c r="C69" s="360"/>
      <c r="D69" s="542"/>
      <c r="E69" s="542"/>
      <c r="F69" s="542"/>
      <c r="G69" s="542"/>
      <c r="H69" s="542"/>
      <c r="I69" s="542"/>
    </row>
    <row r="70" spans="1:9" s="515" customFormat="1" ht="12.75">
      <c r="A70" s="360"/>
      <c r="B70" s="488"/>
      <c r="C70" s="360"/>
      <c r="D70" s="542"/>
      <c r="E70" s="542"/>
      <c r="F70" s="542"/>
      <c r="G70" s="542"/>
      <c r="H70" s="542"/>
      <c r="I70" s="542"/>
    </row>
    <row r="71" spans="1:9" s="515" customFormat="1" ht="12.75">
      <c r="A71" s="360"/>
      <c r="B71" s="488"/>
      <c r="C71" s="360"/>
      <c r="D71" s="542"/>
      <c r="E71" s="542"/>
      <c r="F71" s="542"/>
      <c r="G71" s="542"/>
      <c r="H71" s="542"/>
      <c r="I71" s="542"/>
    </row>
    <row r="72" spans="1:9" s="515" customFormat="1" ht="12.75">
      <c r="A72" s="360"/>
      <c r="B72" s="488"/>
      <c r="C72" s="360"/>
      <c r="D72" s="542"/>
      <c r="E72" s="542"/>
      <c r="F72" s="542"/>
      <c r="G72" s="542"/>
      <c r="H72" s="542"/>
      <c r="I72" s="542"/>
    </row>
    <row r="73" spans="1:9" s="515" customFormat="1" ht="12.75">
      <c r="A73" s="360"/>
      <c r="B73" s="488"/>
      <c r="C73" s="360"/>
      <c r="D73" s="542"/>
      <c r="E73" s="542"/>
      <c r="F73" s="542"/>
      <c r="G73" s="542"/>
      <c r="H73" s="542"/>
      <c r="I73" s="542"/>
    </row>
    <row r="74" spans="1:9" s="515" customFormat="1" ht="12.75">
      <c r="A74" s="360"/>
      <c r="B74" s="488"/>
      <c r="C74" s="360"/>
      <c r="D74" s="542"/>
      <c r="E74" s="542"/>
      <c r="F74" s="542"/>
      <c r="G74" s="542"/>
      <c r="H74" s="542"/>
      <c r="I74" s="542"/>
    </row>
    <row r="75" spans="1:9" s="515" customFormat="1" ht="12.75">
      <c r="A75" s="360"/>
      <c r="B75" s="488"/>
      <c r="C75" s="360"/>
      <c r="D75" s="542"/>
      <c r="E75" s="542"/>
      <c r="F75" s="542"/>
      <c r="G75" s="542"/>
      <c r="H75" s="542"/>
      <c r="I75" s="542"/>
    </row>
    <row r="76" spans="1:9" s="515" customFormat="1" ht="12.75">
      <c r="A76" s="360"/>
      <c r="B76" s="488"/>
      <c r="C76" s="360"/>
      <c r="D76" s="542"/>
      <c r="E76" s="542"/>
      <c r="F76" s="542"/>
      <c r="G76" s="542"/>
      <c r="H76" s="542"/>
      <c r="I76" s="542"/>
    </row>
    <row r="77" spans="1:9" s="515" customFormat="1" ht="12.75">
      <c r="A77" s="360"/>
      <c r="B77" s="488"/>
      <c r="C77" s="360"/>
      <c r="D77" s="542"/>
      <c r="E77" s="542"/>
      <c r="F77" s="542"/>
      <c r="G77" s="542"/>
      <c r="H77" s="542"/>
      <c r="I77" s="542"/>
    </row>
    <row r="78" spans="1:9" s="515" customFormat="1" ht="12.75">
      <c r="A78" s="360"/>
      <c r="B78" s="488"/>
      <c r="C78" s="360"/>
      <c r="D78" s="542"/>
      <c r="E78" s="542"/>
      <c r="F78" s="542"/>
      <c r="G78" s="542"/>
      <c r="H78" s="542"/>
      <c r="I78" s="542"/>
    </row>
    <row r="79" spans="1:9" s="515" customFormat="1" ht="12.75">
      <c r="A79" s="360"/>
      <c r="B79" s="488"/>
      <c r="C79" s="360"/>
      <c r="D79" s="542"/>
      <c r="E79" s="542"/>
      <c r="F79" s="542"/>
      <c r="G79" s="542"/>
      <c r="H79" s="542"/>
      <c r="I79" s="542"/>
    </row>
    <row r="80" spans="1:9" s="515" customFormat="1" ht="12.75">
      <c r="A80" s="360"/>
      <c r="B80" s="488"/>
      <c r="C80" s="360"/>
      <c r="D80" s="542"/>
      <c r="E80" s="542"/>
      <c r="F80" s="542"/>
      <c r="G80" s="542"/>
      <c r="H80" s="542"/>
      <c r="I80" s="542"/>
    </row>
    <row r="81" spans="1:9" s="515" customFormat="1" ht="12.75">
      <c r="A81" s="360"/>
      <c r="B81" s="488"/>
      <c r="C81" s="360"/>
      <c r="D81" s="542"/>
      <c r="E81" s="542"/>
      <c r="F81" s="542"/>
      <c r="G81" s="542"/>
      <c r="H81" s="542"/>
      <c r="I81" s="542"/>
    </row>
    <row r="82" spans="1:9" s="515" customFormat="1" ht="12.75">
      <c r="A82" s="360"/>
      <c r="B82" s="488"/>
      <c r="C82" s="360"/>
      <c r="D82" s="542"/>
      <c r="E82" s="542"/>
      <c r="F82" s="542"/>
      <c r="G82" s="542"/>
      <c r="H82" s="542"/>
      <c r="I82" s="542"/>
    </row>
    <row r="83" spans="1:9" s="515" customFormat="1" ht="12.75">
      <c r="A83" s="360"/>
      <c r="B83" s="488"/>
      <c r="C83" s="360"/>
      <c r="D83" s="542"/>
      <c r="E83" s="542"/>
      <c r="F83" s="542"/>
      <c r="G83" s="542"/>
      <c r="H83" s="542"/>
      <c r="I83" s="542"/>
    </row>
    <row r="84" spans="1:9" s="515" customFormat="1" ht="12.75">
      <c r="A84" s="360"/>
      <c r="B84" s="488"/>
      <c r="C84" s="360"/>
      <c r="D84" s="542"/>
      <c r="E84" s="542"/>
      <c r="F84" s="542"/>
      <c r="G84" s="542"/>
      <c r="H84" s="542"/>
      <c r="I84" s="542"/>
    </row>
    <row r="85" spans="1:9" s="515" customFormat="1" ht="12.75">
      <c r="A85" s="360"/>
      <c r="B85" s="488"/>
      <c r="C85" s="360"/>
      <c r="D85" s="542"/>
      <c r="E85" s="542"/>
      <c r="F85" s="542"/>
      <c r="G85" s="542"/>
      <c r="H85" s="542"/>
      <c r="I85" s="542"/>
    </row>
    <row r="86" spans="1:9" s="515" customFormat="1" ht="12.75">
      <c r="A86" s="360"/>
      <c r="B86" s="488"/>
      <c r="C86" s="360"/>
      <c r="D86" s="542"/>
      <c r="E86" s="542"/>
      <c r="F86" s="542"/>
      <c r="G86" s="542"/>
      <c r="H86" s="542"/>
      <c r="I86" s="542"/>
    </row>
    <row r="87" spans="1:9" s="515" customFormat="1" ht="12.75">
      <c r="A87" s="360"/>
      <c r="B87" s="488"/>
      <c r="C87" s="360"/>
      <c r="D87" s="542"/>
      <c r="E87" s="542"/>
      <c r="F87" s="542"/>
      <c r="G87" s="542"/>
      <c r="H87" s="542"/>
      <c r="I87" s="542"/>
    </row>
    <row r="88" spans="1:9" s="515" customFormat="1" ht="12.75">
      <c r="A88" s="360"/>
      <c r="B88" s="488"/>
      <c r="C88" s="360"/>
      <c r="D88" s="542"/>
      <c r="E88" s="542"/>
      <c r="F88" s="542"/>
      <c r="G88" s="542"/>
      <c r="H88" s="542"/>
      <c r="I88" s="542"/>
    </row>
    <row r="89" spans="1:9" s="515" customFormat="1" ht="12.75">
      <c r="A89" s="360"/>
      <c r="B89" s="488"/>
      <c r="C89" s="360"/>
      <c r="D89" s="542"/>
      <c r="E89" s="542"/>
      <c r="F89" s="542"/>
      <c r="G89" s="542"/>
      <c r="H89" s="542"/>
      <c r="I89" s="542"/>
    </row>
    <row r="90" spans="1:9" s="515" customFormat="1" ht="12.75">
      <c r="A90" s="360"/>
      <c r="B90" s="488"/>
      <c r="C90" s="360"/>
      <c r="D90" s="542"/>
      <c r="E90" s="542"/>
      <c r="F90" s="542"/>
      <c r="G90" s="542"/>
      <c r="H90" s="542"/>
      <c r="I90" s="542"/>
    </row>
    <row r="91" spans="1:9" s="515" customFormat="1" ht="12.75">
      <c r="A91" s="360"/>
      <c r="B91" s="488"/>
      <c r="C91" s="360"/>
      <c r="D91" s="542"/>
      <c r="E91" s="542"/>
      <c r="F91" s="542"/>
      <c r="G91" s="542"/>
      <c r="H91" s="542"/>
      <c r="I91" s="542"/>
    </row>
    <row r="92" spans="1:9" s="515" customFormat="1" ht="12.75">
      <c r="A92" s="360"/>
      <c r="B92" s="488"/>
      <c r="C92" s="360"/>
      <c r="D92" s="542"/>
      <c r="E92" s="542"/>
      <c r="F92" s="542"/>
      <c r="G92" s="542"/>
      <c r="H92" s="542"/>
      <c r="I92" s="542"/>
    </row>
    <row r="93" spans="1:9" s="515" customFormat="1" ht="12.75">
      <c r="A93" s="360"/>
      <c r="B93" s="488"/>
      <c r="C93" s="360"/>
      <c r="D93" s="542"/>
      <c r="E93" s="542"/>
      <c r="F93" s="542"/>
      <c r="G93" s="542"/>
      <c r="H93" s="542"/>
      <c r="I93" s="542"/>
    </row>
    <row r="94" spans="1:9" s="515" customFormat="1" ht="12.75">
      <c r="A94" s="360"/>
      <c r="B94" s="488"/>
      <c r="C94" s="360"/>
      <c r="D94" s="542"/>
      <c r="E94" s="542"/>
      <c r="F94" s="542"/>
      <c r="G94" s="542"/>
      <c r="H94" s="542"/>
      <c r="I94" s="542"/>
    </row>
    <row r="95" spans="1:9" s="515" customFormat="1" ht="12.75">
      <c r="A95" s="360"/>
      <c r="B95" s="488"/>
      <c r="C95" s="360"/>
      <c r="D95" s="542"/>
      <c r="E95" s="542"/>
      <c r="F95" s="542"/>
      <c r="G95" s="542"/>
      <c r="H95" s="542"/>
      <c r="I95" s="542"/>
    </row>
    <row r="96" spans="1:9" s="515" customFormat="1" ht="12.75">
      <c r="A96" s="360"/>
      <c r="B96" s="488"/>
      <c r="C96" s="360"/>
      <c r="D96" s="542"/>
      <c r="E96" s="542"/>
      <c r="F96" s="542"/>
      <c r="G96" s="542"/>
      <c r="H96" s="542"/>
      <c r="I96" s="542"/>
    </row>
    <row r="97" spans="1:9" s="515" customFormat="1" ht="12.75">
      <c r="A97" s="360"/>
      <c r="B97" s="488"/>
      <c r="C97" s="360"/>
      <c r="D97" s="542"/>
      <c r="E97" s="542"/>
      <c r="F97" s="542"/>
      <c r="G97" s="542"/>
      <c r="H97" s="542"/>
      <c r="I97" s="542"/>
    </row>
    <row r="98" spans="1:9" s="515" customFormat="1" ht="12.75">
      <c r="A98" s="360"/>
      <c r="B98" s="488"/>
      <c r="C98" s="360"/>
      <c r="D98" s="542"/>
      <c r="E98" s="542"/>
      <c r="F98" s="542"/>
      <c r="G98" s="542"/>
      <c r="H98" s="542"/>
      <c r="I98" s="542"/>
    </row>
    <row r="99" spans="1:9" s="515" customFormat="1" ht="12.75">
      <c r="A99" s="360"/>
      <c r="B99" s="488"/>
      <c r="C99" s="360"/>
      <c r="D99" s="542"/>
      <c r="E99" s="542"/>
      <c r="F99" s="542"/>
      <c r="G99" s="542"/>
      <c r="H99" s="542"/>
      <c r="I99" s="542"/>
    </row>
    <row r="100" spans="1:9" s="515" customFormat="1" ht="12.75">
      <c r="A100" s="360"/>
      <c r="B100" s="488"/>
      <c r="C100" s="360"/>
      <c r="D100" s="542"/>
      <c r="E100" s="542"/>
      <c r="F100" s="542"/>
      <c r="G100" s="542"/>
      <c r="H100" s="542"/>
      <c r="I100" s="542"/>
    </row>
    <row r="101" spans="1:9" s="515" customFormat="1" ht="12.75">
      <c r="A101" s="360"/>
      <c r="B101" s="488"/>
      <c r="C101" s="360"/>
      <c r="D101" s="542"/>
      <c r="E101" s="542"/>
      <c r="F101" s="542"/>
      <c r="G101" s="542"/>
      <c r="H101" s="542"/>
      <c r="I101" s="542"/>
    </row>
    <row r="102" spans="1:9" s="515" customFormat="1" ht="12.75">
      <c r="A102" s="360"/>
      <c r="B102" s="488"/>
      <c r="C102" s="360"/>
      <c r="D102" s="542"/>
      <c r="E102" s="542"/>
      <c r="F102" s="542"/>
      <c r="G102" s="542"/>
      <c r="H102" s="542"/>
      <c r="I102" s="542"/>
    </row>
    <row r="103" spans="1:9" s="515" customFormat="1" ht="12.75">
      <c r="A103" s="360"/>
      <c r="B103" s="488"/>
      <c r="C103" s="360"/>
      <c r="D103" s="542"/>
      <c r="E103" s="542"/>
      <c r="F103" s="542"/>
      <c r="G103" s="542"/>
      <c r="H103" s="542"/>
      <c r="I103" s="542"/>
    </row>
    <row r="104" spans="1:9" s="515" customFormat="1" ht="12.75">
      <c r="A104" s="360"/>
      <c r="B104" s="488"/>
      <c r="C104" s="360"/>
      <c r="D104" s="542"/>
      <c r="E104" s="542"/>
      <c r="F104" s="542"/>
      <c r="G104" s="542"/>
      <c r="H104" s="542"/>
      <c r="I104" s="542"/>
    </row>
    <row r="105" spans="1:9" s="515" customFormat="1" ht="12.75">
      <c r="A105" s="360"/>
      <c r="B105" s="488"/>
      <c r="C105" s="360"/>
      <c r="D105" s="542"/>
      <c r="E105" s="542"/>
      <c r="F105" s="542"/>
      <c r="G105" s="542"/>
      <c r="H105" s="542"/>
      <c r="I105" s="542"/>
    </row>
    <row r="106" spans="1:9" s="515" customFormat="1" ht="12.75">
      <c r="A106" s="360"/>
      <c r="B106" s="488"/>
      <c r="C106" s="360"/>
      <c r="D106" s="542"/>
      <c r="E106" s="542"/>
      <c r="F106" s="542"/>
      <c r="G106" s="542"/>
      <c r="H106" s="542"/>
      <c r="I106" s="542"/>
    </row>
    <row r="107" spans="1:9" s="515" customFormat="1" ht="12.75">
      <c r="A107" s="360"/>
      <c r="B107" s="488"/>
      <c r="C107" s="360"/>
      <c r="D107" s="542"/>
      <c r="E107" s="542"/>
      <c r="F107" s="542"/>
      <c r="G107" s="542"/>
      <c r="H107" s="542"/>
      <c r="I107" s="542"/>
    </row>
    <row r="108" spans="1:9" s="515" customFormat="1" ht="12.75">
      <c r="A108" s="360"/>
      <c r="B108" s="488"/>
      <c r="C108" s="360"/>
      <c r="D108" s="542"/>
      <c r="E108" s="542"/>
      <c r="F108" s="542"/>
      <c r="G108" s="542"/>
      <c r="H108" s="542"/>
      <c r="I108" s="542"/>
    </row>
    <row r="109" spans="1:9" s="515" customFormat="1" ht="12.75">
      <c r="A109" s="360"/>
      <c r="B109" s="488"/>
      <c r="C109" s="360"/>
      <c r="D109" s="542"/>
      <c r="E109" s="542"/>
      <c r="F109" s="542"/>
      <c r="G109" s="542"/>
      <c r="H109" s="542"/>
      <c r="I109" s="542"/>
    </row>
    <row r="110" spans="1:9" s="515" customFormat="1" ht="12.75">
      <c r="A110" s="360"/>
      <c r="B110" s="488"/>
      <c r="C110" s="360"/>
      <c r="D110" s="542"/>
      <c r="E110" s="542"/>
      <c r="F110" s="542"/>
      <c r="G110" s="542"/>
      <c r="H110" s="542"/>
      <c r="I110" s="542"/>
    </row>
    <row r="111" spans="1:9" s="515" customFormat="1" ht="12.75">
      <c r="A111" s="360"/>
      <c r="B111" s="488"/>
      <c r="C111" s="360"/>
      <c r="D111" s="542"/>
      <c r="E111" s="542"/>
      <c r="F111" s="542"/>
      <c r="G111" s="542"/>
      <c r="H111" s="542"/>
      <c r="I111" s="542"/>
    </row>
    <row r="112" spans="1:9" s="515" customFormat="1" ht="12.75">
      <c r="A112" s="360"/>
      <c r="B112" s="488"/>
      <c r="C112" s="360"/>
      <c r="D112" s="542"/>
      <c r="E112" s="542"/>
      <c r="F112" s="542"/>
      <c r="G112" s="542"/>
      <c r="H112" s="542"/>
      <c r="I112" s="542"/>
    </row>
    <row r="113" spans="1:9" s="515" customFormat="1" ht="12.75">
      <c r="A113" s="360"/>
      <c r="B113" s="488"/>
      <c r="C113" s="360"/>
      <c r="D113" s="542"/>
      <c r="E113" s="542"/>
      <c r="F113" s="542"/>
      <c r="G113" s="542"/>
      <c r="H113" s="542"/>
      <c r="I113" s="542"/>
    </row>
    <row r="114" spans="1:9" s="515" customFormat="1" ht="12.75">
      <c r="A114" s="360"/>
      <c r="B114" s="488"/>
      <c r="C114" s="360"/>
      <c r="D114" s="542"/>
      <c r="E114" s="542"/>
      <c r="F114" s="542"/>
      <c r="G114" s="542"/>
      <c r="H114" s="542"/>
      <c r="I114" s="542"/>
    </row>
    <row r="115" spans="1:9" s="515" customFormat="1" ht="12.75">
      <c r="A115" s="360"/>
      <c r="B115" s="488"/>
      <c r="C115" s="360"/>
      <c r="D115" s="542"/>
      <c r="E115" s="542"/>
      <c r="F115" s="542"/>
      <c r="G115" s="542"/>
      <c r="H115" s="542"/>
      <c r="I115" s="542"/>
    </row>
    <row r="116" spans="1:9" s="515" customFormat="1" ht="12.75">
      <c r="A116" s="360"/>
      <c r="B116" s="488"/>
      <c r="C116" s="360"/>
      <c r="D116" s="542"/>
      <c r="E116" s="542"/>
      <c r="F116" s="542"/>
      <c r="G116" s="542"/>
      <c r="H116" s="542"/>
      <c r="I116" s="542"/>
    </row>
    <row r="117" spans="1:9" s="515" customFormat="1" ht="12.75">
      <c r="A117" s="360"/>
      <c r="B117" s="488"/>
      <c r="C117" s="360"/>
      <c r="D117" s="542"/>
      <c r="E117" s="542"/>
      <c r="F117" s="542"/>
      <c r="G117" s="542"/>
      <c r="H117" s="542"/>
      <c r="I117" s="542"/>
    </row>
    <row r="118" spans="1:9" s="515" customFormat="1" ht="12.75">
      <c r="A118" s="360"/>
      <c r="B118" s="488"/>
      <c r="C118" s="360"/>
      <c r="D118" s="542"/>
      <c r="E118" s="542"/>
      <c r="F118" s="542"/>
      <c r="G118" s="542"/>
      <c r="H118" s="542"/>
      <c r="I118" s="542"/>
    </row>
    <row r="119" spans="1:9" s="515" customFormat="1" ht="12.75">
      <c r="A119" s="360"/>
      <c r="B119" s="488"/>
      <c r="C119" s="360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  <row r="159" spans="4:9" ht="12.75">
      <c r="D159" s="542"/>
      <c r="E159" s="542"/>
      <c r="F159" s="542"/>
      <c r="G159" s="542"/>
      <c r="H159" s="542"/>
      <c r="I159" s="54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15">
      <selection activeCell="C13" sqref="C13"/>
    </sheetView>
  </sheetViews>
  <sheetFormatPr defaultColWidth="10.28125" defaultRowHeight="12.75"/>
  <cols>
    <col min="1" max="1" width="37.8515625" style="543" customWidth="1"/>
    <col min="2" max="2" width="7.28125" style="544" customWidth="1"/>
    <col min="3" max="3" width="24.8515625" style="543" customWidth="1"/>
    <col min="4" max="4" width="19.421875" style="543" customWidth="1"/>
    <col min="5" max="5" width="18.7109375" style="543" customWidth="1"/>
    <col min="6" max="6" width="17.7109375" style="543" customWidth="1"/>
    <col min="7" max="16384" width="9.710937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836</v>
      </c>
      <c r="B2" s="547"/>
      <c r="C2" s="547"/>
      <c r="D2" s="547"/>
      <c r="E2" s="547"/>
      <c r="F2" s="547"/>
    </row>
    <row r="3" spans="1:6" ht="12.75" customHeight="1">
      <c r="A3" s="547" t="s">
        <v>837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393</v>
      </c>
      <c r="B5" s="121" t="str">
        <f>'справка №1-БАЛАНС'!E3</f>
        <v>"Специализирани Бизнес Системи" АД</v>
      </c>
      <c r="C5" s="121"/>
      <c r="D5" s="551"/>
      <c r="E5" s="123" t="s">
        <v>3</v>
      </c>
      <c r="F5" s="552">
        <f>'справка №1-БАЛАНС'!H3</f>
        <v>121814067</v>
      </c>
    </row>
    <row r="6" spans="1:13" ht="15" customHeight="1">
      <c r="A6" s="553" t="s">
        <v>838</v>
      </c>
      <c r="B6" s="554" t="str">
        <f>+'справка №1-БАЛАНС'!E5</f>
        <v>От 01-01-2015 до 31-12-2015г.</v>
      </c>
      <c r="C6" s="554"/>
      <c r="D6" s="555"/>
      <c r="E6" s="125" t="s">
        <v>6</v>
      </c>
      <c r="F6" s="556" t="str">
        <f>'справка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345"/>
      <c r="C7" s="345"/>
      <c r="D7" s="558"/>
      <c r="E7" s="558"/>
      <c r="F7" s="559" t="s">
        <v>283</v>
      </c>
      <c r="G7" s="558"/>
      <c r="H7" s="558"/>
      <c r="I7" s="558"/>
      <c r="J7" s="558"/>
      <c r="K7" s="558"/>
      <c r="L7" s="558"/>
      <c r="M7" s="558"/>
    </row>
    <row r="8" spans="1:15" s="564" customFormat="1" ht="12.75">
      <c r="A8" s="560" t="s">
        <v>839</v>
      </c>
      <c r="B8" s="561" t="s">
        <v>12</v>
      </c>
      <c r="C8" s="562" t="s">
        <v>840</v>
      </c>
      <c r="D8" s="562" t="s">
        <v>841</v>
      </c>
      <c r="E8" s="562" t="s">
        <v>842</v>
      </c>
      <c r="F8" s="562" t="s">
        <v>843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18</v>
      </c>
      <c r="B9" s="561" t="s">
        <v>19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844</v>
      </c>
      <c r="B10" s="566"/>
      <c r="C10" s="567"/>
      <c r="D10" s="567"/>
      <c r="E10" s="567"/>
      <c r="F10" s="567"/>
    </row>
    <row r="11" spans="1:6" ht="18" customHeight="1">
      <c r="A11" s="568" t="s">
        <v>845</v>
      </c>
      <c r="B11" s="569"/>
      <c r="C11" s="567"/>
      <c r="D11" s="567"/>
      <c r="E11" s="567"/>
      <c r="F11" s="567"/>
    </row>
    <row r="12" spans="1:6" ht="14.25" customHeight="1">
      <c r="A12" s="568" t="s">
        <v>846</v>
      </c>
      <c r="B12" s="569"/>
      <c r="C12" s="570">
        <v>300</v>
      </c>
      <c r="D12" s="570">
        <v>60</v>
      </c>
      <c r="E12" s="570"/>
      <c r="F12" s="571">
        <v>300</v>
      </c>
    </row>
    <row r="13" spans="1:6" ht="12.75">
      <c r="A13" s="568" t="s">
        <v>847</v>
      </c>
      <c r="B13" s="569"/>
      <c r="C13" s="570">
        <v>3</v>
      </c>
      <c r="D13" s="570">
        <v>50.49</v>
      </c>
      <c r="E13" s="570"/>
      <c r="F13" s="571">
        <v>0</v>
      </c>
    </row>
    <row r="14" spans="1:6" ht="12.75">
      <c r="A14" s="568" t="s">
        <v>848</v>
      </c>
      <c r="B14" s="569"/>
      <c r="C14" s="570">
        <v>5</v>
      </c>
      <c r="D14" s="570">
        <v>100</v>
      </c>
      <c r="E14" s="570"/>
      <c r="F14" s="571">
        <v>0</v>
      </c>
    </row>
    <row r="15" spans="1:6" ht="12.75">
      <c r="A15" s="568" t="s">
        <v>849</v>
      </c>
      <c r="B15" s="569"/>
      <c r="C15" s="570">
        <v>5</v>
      </c>
      <c r="D15" s="570">
        <v>100</v>
      </c>
      <c r="E15" s="570"/>
      <c r="F15" s="571">
        <v>0</v>
      </c>
    </row>
    <row r="16" spans="1:6" ht="12.75">
      <c r="A16" s="568" t="s">
        <v>850</v>
      </c>
      <c r="B16" s="569"/>
      <c r="C16" s="570">
        <v>14</v>
      </c>
      <c r="D16" s="570">
        <v>70</v>
      </c>
      <c r="E16" s="570"/>
      <c r="F16" s="571">
        <v>0</v>
      </c>
    </row>
    <row r="17" spans="1:6" ht="12.75">
      <c r="A17" s="568" t="s">
        <v>851</v>
      </c>
      <c r="B17" s="569"/>
      <c r="C17" s="570">
        <v>79</v>
      </c>
      <c r="D17" s="570">
        <v>79</v>
      </c>
      <c r="E17" s="570"/>
      <c r="F17" s="571">
        <v>0</v>
      </c>
    </row>
    <row r="18" spans="1:6" ht="12.75">
      <c r="A18" s="568" t="s">
        <v>852</v>
      </c>
      <c r="B18" s="569"/>
      <c r="C18" s="570">
        <v>5</v>
      </c>
      <c r="D18" s="570">
        <v>100</v>
      </c>
      <c r="E18" s="570"/>
      <c r="F18" s="571">
        <f>C18-E18</f>
        <v>5</v>
      </c>
    </row>
    <row r="19" spans="1:6" ht="12.75">
      <c r="A19" s="568">
        <v>8</v>
      </c>
      <c r="B19" s="572"/>
      <c r="C19" s="570"/>
      <c r="D19" s="570"/>
      <c r="E19" s="570"/>
      <c r="F19" s="571"/>
    </row>
    <row r="20" spans="1:6" ht="12.75">
      <c r="A20" s="568">
        <v>9</v>
      </c>
      <c r="B20" s="569"/>
      <c r="C20" s="570"/>
      <c r="D20" s="570"/>
      <c r="E20" s="570"/>
      <c r="F20" s="571">
        <f aca="true" t="shared" si="0" ref="F20:F26">C20-E20</f>
        <v>0</v>
      </c>
    </row>
    <row r="21" spans="1:6" ht="12.75">
      <c r="A21" s="568">
        <v>10</v>
      </c>
      <c r="B21" s="569"/>
      <c r="C21" s="570"/>
      <c r="D21" s="570"/>
      <c r="E21" s="570"/>
      <c r="F21" s="571">
        <f t="shared" si="0"/>
        <v>0</v>
      </c>
    </row>
    <row r="22" spans="1:6" ht="12.75">
      <c r="A22" s="568">
        <v>11</v>
      </c>
      <c r="B22" s="569"/>
      <c r="C22" s="570"/>
      <c r="D22" s="570"/>
      <c r="E22" s="570"/>
      <c r="F22" s="571">
        <f t="shared" si="0"/>
        <v>0</v>
      </c>
    </row>
    <row r="23" spans="1:6" ht="12.75">
      <c r="A23" s="568">
        <v>12</v>
      </c>
      <c r="B23" s="569"/>
      <c r="C23" s="570"/>
      <c r="D23" s="570"/>
      <c r="E23" s="570"/>
      <c r="F23" s="571">
        <f t="shared" si="0"/>
        <v>0</v>
      </c>
    </row>
    <row r="24" spans="1:6" ht="12.75">
      <c r="A24" s="568">
        <v>13</v>
      </c>
      <c r="B24" s="569"/>
      <c r="C24" s="570"/>
      <c r="D24" s="570"/>
      <c r="E24" s="570"/>
      <c r="F24" s="571">
        <f t="shared" si="0"/>
        <v>0</v>
      </c>
    </row>
    <row r="25" spans="1:6" ht="12" customHeight="1">
      <c r="A25" s="568">
        <v>14</v>
      </c>
      <c r="B25" s="569"/>
      <c r="C25" s="570"/>
      <c r="D25" s="570"/>
      <c r="E25" s="570"/>
      <c r="F25" s="571">
        <f t="shared" si="0"/>
        <v>0</v>
      </c>
    </row>
    <row r="26" spans="1:6" ht="12.75">
      <c r="A26" s="568">
        <v>15</v>
      </c>
      <c r="B26" s="569"/>
      <c r="C26" s="570"/>
      <c r="D26" s="570"/>
      <c r="E26" s="570"/>
      <c r="F26" s="571">
        <f t="shared" si="0"/>
        <v>0</v>
      </c>
    </row>
    <row r="27" spans="1:16" ht="11.25" customHeight="1">
      <c r="A27" s="573" t="s">
        <v>578</v>
      </c>
      <c r="B27" s="574" t="s">
        <v>853</v>
      </c>
      <c r="C27" s="567">
        <f>SUM(C12:C26)</f>
        <v>411</v>
      </c>
      <c r="D27" s="567"/>
      <c r="E27" s="567">
        <f>SUM(E12:E26)</f>
        <v>0</v>
      </c>
      <c r="F27" s="575">
        <f>SUM(F12:F26)</f>
        <v>305</v>
      </c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6" ht="16.5" customHeight="1">
      <c r="A28" s="568" t="s">
        <v>854</v>
      </c>
      <c r="B28" s="572"/>
      <c r="C28" s="567"/>
      <c r="D28" s="567"/>
      <c r="E28" s="567"/>
      <c r="F28" s="575"/>
    </row>
    <row r="29" spans="1:6" ht="12.75">
      <c r="A29" s="568" t="s">
        <v>554</v>
      </c>
      <c r="B29" s="572"/>
      <c r="C29" s="570"/>
      <c r="D29" s="570"/>
      <c r="E29" s="570"/>
      <c r="F29" s="571">
        <f aca="true" t="shared" si="1" ref="F29:F43">C29-E29</f>
        <v>0</v>
      </c>
    </row>
    <row r="30" spans="1:6" ht="12.75">
      <c r="A30" s="568" t="s">
        <v>557</v>
      </c>
      <c r="B30" s="572"/>
      <c r="C30" s="570"/>
      <c r="D30" s="570"/>
      <c r="E30" s="570"/>
      <c r="F30" s="571">
        <f t="shared" si="1"/>
        <v>0</v>
      </c>
    </row>
    <row r="31" spans="1:6" ht="12.75">
      <c r="A31" s="568" t="s">
        <v>560</v>
      </c>
      <c r="B31" s="572"/>
      <c r="C31" s="570"/>
      <c r="D31" s="570"/>
      <c r="E31" s="570"/>
      <c r="F31" s="571">
        <f t="shared" si="1"/>
        <v>0</v>
      </c>
    </row>
    <row r="32" spans="1:6" ht="12.75">
      <c r="A32" s="568" t="s">
        <v>563</v>
      </c>
      <c r="B32" s="572"/>
      <c r="C32" s="570"/>
      <c r="D32" s="570"/>
      <c r="E32" s="570"/>
      <c r="F32" s="571">
        <f t="shared" si="1"/>
        <v>0</v>
      </c>
    </row>
    <row r="33" spans="1:6" ht="12.75">
      <c r="A33" s="568">
        <v>5</v>
      </c>
      <c r="B33" s="569"/>
      <c r="C33" s="570"/>
      <c r="D33" s="570"/>
      <c r="E33" s="570"/>
      <c r="F33" s="571">
        <f t="shared" si="1"/>
        <v>0</v>
      </c>
    </row>
    <row r="34" spans="1:6" ht="12.75">
      <c r="A34" s="568">
        <v>6</v>
      </c>
      <c r="B34" s="569"/>
      <c r="C34" s="570"/>
      <c r="D34" s="570"/>
      <c r="E34" s="570"/>
      <c r="F34" s="571">
        <f t="shared" si="1"/>
        <v>0</v>
      </c>
    </row>
    <row r="35" spans="1:6" ht="12.75">
      <c r="A35" s="568">
        <v>7</v>
      </c>
      <c r="B35" s="569"/>
      <c r="C35" s="570"/>
      <c r="D35" s="570"/>
      <c r="E35" s="570"/>
      <c r="F35" s="571">
        <f t="shared" si="1"/>
        <v>0</v>
      </c>
    </row>
    <row r="36" spans="1:6" ht="12.75">
      <c r="A36" s="568">
        <v>8</v>
      </c>
      <c r="B36" s="569"/>
      <c r="C36" s="570"/>
      <c r="D36" s="570"/>
      <c r="E36" s="570"/>
      <c r="F36" s="571">
        <f t="shared" si="1"/>
        <v>0</v>
      </c>
    </row>
    <row r="37" spans="1:6" ht="12.75">
      <c r="A37" s="568">
        <v>9</v>
      </c>
      <c r="B37" s="569"/>
      <c r="C37" s="570"/>
      <c r="D37" s="570"/>
      <c r="E37" s="570"/>
      <c r="F37" s="571">
        <f t="shared" si="1"/>
        <v>0</v>
      </c>
    </row>
    <row r="38" spans="1:6" ht="12.75">
      <c r="A38" s="568">
        <v>10</v>
      </c>
      <c r="B38" s="569"/>
      <c r="C38" s="570"/>
      <c r="D38" s="570"/>
      <c r="E38" s="570"/>
      <c r="F38" s="571">
        <f t="shared" si="1"/>
        <v>0</v>
      </c>
    </row>
    <row r="39" spans="1:6" ht="12.75">
      <c r="A39" s="568">
        <v>11</v>
      </c>
      <c r="B39" s="569"/>
      <c r="C39" s="570"/>
      <c r="D39" s="570"/>
      <c r="E39" s="570"/>
      <c r="F39" s="571">
        <f t="shared" si="1"/>
        <v>0</v>
      </c>
    </row>
    <row r="40" spans="1:6" ht="12.75">
      <c r="A40" s="568">
        <v>12</v>
      </c>
      <c r="B40" s="569"/>
      <c r="C40" s="570"/>
      <c r="D40" s="570"/>
      <c r="E40" s="570"/>
      <c r="F40" s="571">
        <f t="shared" si="1"/>
        <v>0</v>
      </c>
    </row>
    <row r="41" spans="1:6" ht="12.75">
      <c r="A41" s="568">
        <v>13</v>
      </c>
      <c r="B41" s="569"/>
      <c r="C41" s="570"/>
      <c r="D41" s="570"/>
      <c r="E41" s="570"/>
      <c r="F41" s="571">
        <f t="shared" si="1"/>
        <v>0</v>
      </c>
    </row>
    <row r="42" spans="1:6" ht="12" customHeight="1">
      <c r="A42" s="568">
        <v>14</v>
      </c>
      <c r="B42" s="569"/>
      <c r="C42" s="570"/>
      <c r="D42" s="570"/>
      <c r="E42" s="570"/>
      <c r="F42" s="571">
        <f t="shared" si="1"/>
        <v>0</v>
      </c>
    </row>
    <row r="43" spans="1:6" ht="12.75">
      <c r="A43" s="568">
        <v>15</v>
      </c>
      <c r="B43" s="569"/>
      <c r="C43" s="570"/>
      <c r="D43" s="570"/>
      <c r="E43" s="570"/>
      <c r="F43" s="571">
        <f t="shared" si="1"/>
        <v>0</v>
      </c>
    </row>
    <row r="44" spans="1:16" ht="15" customHeight="1">
      <c r="A44" s="573" t="s">
        <v>832</v>
      </c>
      <c r="B44" s="574" t="s">
        <v>855</v>
      </c>
      <c r="C44" s="567">
        <f>SUM(C29:C43)</f>
        <v>0</v>
      </c>
      <c r="D44" s="567"/>
      <c r="E44" s="567">
        <f>SUM(E29:E43)</f>
        <v>0</v>
      </c>
      <c r="F44" s="575">
        <f>SUM(F29:F43)</f>
        <v>0</v>
      </c>
      <c r="G44" s="576"/>
      <c r="H44" s="576"/>
      <c r="I44" s="576"/>
      <c r="J44" s="576"/>
      <c r="K44" s="576"/>
      <c r="L44" s="576"/>
      <c r="M44" s="576"/>
      <c r="N44" s="576"/>
      <c r="O44" s="576"/>
      <c r="P44" s="576"/>
    </row>
    <row r="45" spans="1:6" ht="12.75" customHeight="1">
      <c r="A45" s="568" t="s">
        <v>856</v>
      </c>
      <c r="B45" s="572"/>
      <c r="C45" s="567"/>
      <c r="D45" s="567"/>
      <c r="E45" s="567"/>
      <c r="F45" s="575"/>
    </row>
    <row r="46" spans="1:6" ht="12.75">
      <c r="A46" s="568" t="s">
        <v>554</v>
      </c>
      <c r="B46" s="572"/>
      <c r="C46" s="570"/>
      <c r="D46" s="570"/>
      <c r="E46" s="570"/>
      <c r="F46" s="571">
        <v>0</v>
      </c>
    </row>
    <row r="47" spans="1:6" ht="12.75">
      <c r="A47" s="568" t="s">
        <v>857</v>
      </c>
      <c r="B47" s="572"/>
      <c r="C47" s="570">
        <v>2</v>
      </c>
      <c r="D47" s="570">
        <v>25</v>
      </c>
      <c r="E47" s="570"/>
      <c r="F47" s="571">
        <v>0</v>
      </c>
    </row>
    <row r="48" spans="1:6" ht="12.75">
      <c r="A48" s="568" t="s">
        <v>858</v>
      </c>
      <c r="B48" s="572"/>
      <c r="C48" s="570">
        <v>25</v>
      </c>
      <c r="D48" s="570">
        <v>49</v>
      </c>
      <c r="E48" s="570"/>
      <c r="F48" s="571">
        <v>0</v>
      </c>
    </row>
    <row r="49" spans="1:6" ht="12.75">
      <c r="A49" s="568" t="s">
        <v>563</v>
      </c>
      <c r="B49" s="572"/>
      <c r="C49" s="570"/>
      <c r="D49" s="570"/>
      <c r="E49" s="570"/>
      <c r="F49" s="571">
        <f aca="true" t="shared" si="2" ref="F49:F60">C49-E49</f>
        <v>0</v>
      </c>
    </row>
    <row r="50" spans="1:6" ht="12.75">
      <c r="A50" s="568">
        <v>5</v>
      </c>
      <c r="B50" s="569"/>
      <c r="C50" s="570"/>
      <c r="D50" s="570"/>
      <c r="E50" s="570"/>
      <c r="F50" s="571">
        <f t="shared" si="2"/>
        <v>0</v>
      </c>
    </row>
    <row r="51" spans="1:6" ht="12.75">
      <c r="A51" s="568">
        <v>6</v>
      </c>
      <c r="B51" s="569"/>
      <c r="C51" s="570"/>
      <c r="D51" s="570"/>
      <c r="E51" s="570"/>
      <c r="F51" s="571">
        <f t="shared" si="2"/>
        <v>0</v>
      </c>
    </row>
    <row r="52" spans="1:6" ht="12.75">
      <c r="A52" s="568">
        <v>7</v>
      </c>
      <c r="B52" s="569"/>
      <c r="C52" s="570"/>
      <c r="D52" s="570"/>
      <c r="E52" s="570"/>
      <c r="F52" s="571">
        <f t="shared" si="2"/>
        <v>0</v>
      </c>
    </row>
    <row r="53" spans="1:6" ht="12.75">
      <c r="A53" s="568">
        <v>8</v>
      </c>
      <c r="B53" s="569"/>
      <c r="C53" s="570"/>
      <c r="D53" s="570"/>
      <c r="E53" s="570"/>
      <c r="F53" s="571">
        <f t="shared" si="2"/>
        <v>0</v>
      </c>
    </row>
    <row r="54" spans="1:6" ht="12.75">
      <c r="A54" s="568">
        <v>9</v>
      </c>
      <c r="B54" s="569"/>
      <c r="C54" s="570"/>
      <c r="D54" s="570"/>
      <c r="E54" s="570"/>
      <c r="F54" s="571">
        <f t="shared" si="2"/>
        <v>0</v>
      </c>
    </row>
    <row r="55" spans="1:6" ht="12.75">
      <c r="A55" s="568">
        <v>10</v>
      </c>
      <c r="B55" s="569"/>
      <c r="C55" s="570"/>
      <c r="D55" s="570"/>
      <c r="E55" s="570"/>
      <c r="F55" s="571">
        <f t="shared" si="2"/>
        <v>0</v>
      </c>
    </row>
    <row r="56" spans="1:6" ht="12.75">
      <c r="A56" s="568">
        <v>11</v>
      </c>
      <c r="B56" s="569"/>
      <c r="C56" s="570"/>
      <c r="D56" s="570"/>
      <c r="E56" s="570"/>
      <c r="F56" s="571">
        <f t="shared" si="2"/>
        <v>0</v>
      </c>
    </row>
    <row r="57" spans="1:6" ht="12.75">
      <c r="A57" s="568">
        <v>12</v>
      </c>
      <c r="B57" s="569"/>
      <c r="C57" s="570"/>
      <c r="D57" s="570"/>
      <c r="E57" s="570"/>
      <c r="F57" s="571">
        <f t="shared" si="2"/>
        <v>0</v>
      </c>
    </row>
    <row r="58" spans="1:6" ht="12.75">
      <c r="A58" s="568">
        <v>13</v>
      </c>
      <c r="B58" s="569"/>
      <c r="C58" s="570"/>
      <c r="D58" s="570"/>
      <c r="E58" s="570"/>
      <c r="F58" s="571">
        <f t="shared" si="2"/>
        <v>0</v>
      </c>
    </row>
    <row r="59" spans="1:6" ht="12" customHeight="1">
      <c r="A59" s="568">
        <v>14</v>
      </c>
      <c r="B59" s="569"/>
      <c r="C59" s="570"/>
      <c r="D59" s="570"/>
      <c r="E59" s="570"/>
      <c r="F59" s="571">
        <f t="shared" si="2"/>
        <v>0</v>
      </c>
    </row>
    <row r="60" spans="1:6" ht="12.75">
      <c r="A60" s="568">
        <v>15</v>
      </c>
      <c r="B60" s="569"/>
      <c r="C60" s="570"/>
      <c r="D60" s="570"/>
      <c r="E60" s="570"/>
      <c r="F60" s="571">
        <f t="shared" si="2"/>
        <v>0</v>
      </c>
    </row>
    <row r="61" spans="1:16" ht="12" customHeight="1">
      <c r="A61" s="573" t="s">
        <v>859</v>
      </c>
      <c r="B61" s="574" t="s">
        <v>860</v>
      </c>
      <c r="C61" s="567">
        <f>SUM(C46:C60)</f>
        <v>27</v>
      </c>
      <c r="D61" s="567"/>
      <c r="E61" s="567">
        <f>SUM(E46:E60)</f>
        <v>0</v>
      </c>
      <c r="F61" s="575">
        <f>SUM(F46:F60)</f>
        <v>0</v>
      </c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6" ht="18.75" customHeight="1">
      <c r="A62" s="568" t="s">
        <v>861</v>
      </c>
      <c r="B62" s="572"/>
      <c r="C62" s="567"/>
      <c r="D62" s="567"/>
      <c r="E62" s="567"/>
      <c r="F62" s="575"/>
    </row>
    <row r="63" spans="1:6" ht="12.75">
      <c r="A63" s="568" t="s">
        <v>862</v>
      </c>
      <c r="B63" s="572"/>
      <c r="C63" s="570">
        <v>1</v>
      </c>
      <c r="D63" s="570">
        <v>15</v>
      </c>
      <c r="E63" s="570"/>
      <c r="F63" s="571">
        <v>0</v>
      </c>
    </row>
    <row r="64" spans="1:6" ht="12.75">
      <c r="A64" s="568">
        <v>2</v>
      </c>
      <c r="B64" s="572"/>
      <c r="C64" s="570"/>
      <c r="D64" s="570"/>
      <c r="E64" s="570"/>
      <c r="F64" s="571">
        <f aca="true" t="shared" si="3" ref="F64:F77">C64-E64</f>
        <v>0</v>
      </c>
    </row>
    <row r="65" spans="1:6" ht="12.75">
      <c r="A65" s="568">
        <v>3</v>
      </c>
      <c r="B65" s="572"/>
      <c r="C65" s="570"/>
      <c r="D65" s="570"/>
      <c r="E65" s="570"/>
      <c r="F65" s="571">
        <f t="shared" si="3"/>
        <v>0</v>
      </c>
    </row>
    <row r="66" spans="1:6" ht="12.75">
      <c r="A66" s="568" t="s">
        <v>563</v>
      </c>
      <c r="B66" s="572"/>
      <c r="C66" s="570"/>
      <c r="D66" s="570"/>
      <c r="E66" s="570"/>
      <c r="F66" s="571">
        <f t="shared" si="3"/>
        <v>0</v>
      </c>
    </row>
    <row r="67" spans="1:6" ht="12.75">
      <c r="A67" s="568">
        <v>5</v>
      </c>
      <c r="B67" s="569"/>
      <c r="C67" s="570"/>
      <c r="D67" s="570"/>
      <c r="E67" s="570"/>
      <c r="F67" s="571">
        <f t="shared" si="3"/>
        <v>0</v>
      </c>
    </row>
    <row r="68" spans="1:6" ht="12.75">
      <c r="A68" s="568">
        <v>6</v>
      </c>
      <c r="B68" s="569"/>
      <c r="C68" s="570"/>
      <c r="D68" s="570"/>
      <c r="E68" s="570"/>
      <c r="F68" s="571">
        <f t="shared" si="3"/>
        <v>0</v>
      </c>
    </row>
    <row r="69" spans="1:6" ht="12.75">
      <c r="A69" s="568">
        <v>7</v>
      </c>
      <c r="B69" s="569"/>
      <c r="C69" s="570"/>
      <c r="D69" s="570"/>
      <c r="E69" s="570"/>
      <c r="F69" s="571">
        <f t="shared" si="3"/>
        <v>0</v>
      </c>
    </row>
    <row r="70" spans="1:6" ht="12.75">
      <c r="A70" s="568">
        <v>8</v>
      </c>
      <c r="B70" s="569"/>
      <c r="C70" s="570"/>
      <c r="D70" s="570"/>
      <c r="E70" s="570"/>
      <c r="F70" s="571">
        <f t="shared" si="3"/>
        <v>0</v>
      </c>
    </row>
    <row r="71" spans="1:6" ht="12.75">
      <c r="A71" s="568">
        <v>9</v>
      </c>
      <c r="B71" s="569"/>
      <c r="C71" s="570"/>
      <c r="D71" s="570"/>
      <c r="E71" s="570"/>
      <c r="F71" s="571">
        <f t="shared" si="3"/>
        <v>0</v>
      </c>
    </row>
    <row r="72" spans="1:6" ht="12.75">
      <c r="A72" s="568">
        <v>10</v>
      </c>
      <c r="B72" s="569"/>
      <c r="C72" s="570"/>
      <c r="D72" s="570"/>
      <c r="E72" s="570"/>
      <c r="F72" s="571">
        <f t="shared" si="3"/>
        <v>0</v>
      </c>
    </row>
    <row r="73" spans="1:6" ht="12.75">
      <c r="A73" s="568">
        <v>11</v>
      </c>
      <c r="B73" s="569"/>
      <c r="C73" s="570"/>
      <c r="D73" s="570"/>
      <c r="E73" s="570"/>
      <c r="F73" s="571">
        <f t="shared" si="3"/>
        <v>0</v>
      </c>
    </row>
    <row r="74" spans="1:6" ht="12.75">
      <c r="A74" s="568">
        <v>12</v>
      </c>
      <c r="B74" s="569"/>
      <c r="C74" s="570"/>
      <c r="D74" s="570"/>
      <c r="E74" s="570"/>
      <c r="F74" s="571">
        <f t="shared" si="3"/>
        <v>0</v>
      </c>
    </row>
    <row r="75" spans="1:6" ht="12.75">
      <c r="A75" s="568">
        <v>13</v>
      </c>
      <c r="B75" s="569"/>
      <c r="C75" s="570"/>
      <c r="D75" s="570"/>
      <c r="E75" s="570"/>
      <c r="F75" s="571">
        <f t="shared" si="3"/>
        <v>0</v>
      </c>
    </row>
    <row r="76" spans="1:6" ht="12" customHeight="1">
      <c r="A76" s="568">
        <v>14</v>
      </c>
      <c r="B76" s="569"/>
      <c r="C76" s="570"/>
      <c r="D76" s="570"/>
      <c r="E76" s="570"/>
      <c r="F76" s="571">
        <f t="shared" si="3"/>
        <v>0</v>
      </c>
    </row>
    <row r="77" spans="1:6" ht="12.75">
      <c r="A77" s="568">
        <v>15</v>
      </c>
      <c r="B77" s="569"/>
      <c r="C77" s="570"/>
      <c r="D77" s="570"/>
      <c r="E77" s="570"/>
      <c r="F77" s="571">
        <f t="shared" si="3"/>
        <v>0</v>
      </c>
    </row>
    <row r="78" spans="1:16" ht="14.25" customHeight="1">
      <c r="A78" s="573" t="s">
        <v>595</v>
      </c>
      <c r="B78" s="574" t="s">
        <v>863</v>
      </c>
      <c r="C78" s="567">
        <f>SUM(C63:C77)</f>
        <v>1</v>
      </c>
      <c r="D78" s="567"/>
      <c r="E78" s="567">
        <f>SUM(E63:E77)</f>
        <v>0</v>
      </c>
      <c r="F78" s="575">
        <f>SUM(F63:F77)</f>
        <v>0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6"/>
    </row>
    <row r="79" spans="1:16" ht="20.25" customHeight="1">
      <c r="A79" s="577" t="s">
        <v>864</v>
      </c>
      <c r="B79" s="574" t="s">
        <v>865</v>
      </c>
      <c r="C79" s="567">
        <f>C78+C61+C44+C27</f>
        <v>439</v>
      </c>
      <c r="D79" s="567"/>
      <c r="E79" s="567">
        <f>E78+E61+E44+E27</f>
        <v>0</v>
      </c>
      <c r="F79" s="575">
        <f>F78+F61+F44+F27</f>
        <v>305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</row>
    <row r="80" spans="1:6" ht="15" customHeight="1">
      <c r="A80" s="565" t="s">
        <v>866</v>
      </c>
      <c r="B80" s="574"/>
      <c r="C80" s="567"/>
      <c r="D80" s="567"/>
      <c r="E80" s="567"/>
      <c r="F80" s="575"/>
    </row>
    <row r="81" spans="1:6" ht="14.25" customHeight="1">
      <c r="A81" s="568" t="s">
        <v>845</v>
      </c>
      <c r="B81" s="572"/>
      <c r="C81" s="567"/>
      <c r="D81" s="567"/>
      <c r="E81" s="567"/>
      <c r="F81" s="575"/>
    </row>
    <row r="82" spans="1:6" ht="12.75">
      <c r="A82" s="568" t="s">
        <v>867</v>
      </c>
      <c r="B82" s="572"/>
      <c r="C82" s="570">
        <v>21</v>
      </c>
      <c r="D82" s="570">
        <v>97</v>
      </c>
      <c r="E82" s="570"/>
      <c r="F82" s="571">
        <v>0</v>
      </c>
    </row>
    <row r="83" spans="1:6" ht="12.75">
      <c r="A83" s="568" t="s">
        <v>868</v>
      </c>
      <c r="B83" s="572"/>
      <c r="C83" s="570"/>
      <c r="D83" s="570"/>
      <c r="E83" s="570"/>
      <c r="F83" s="571">
        <f aca="true" t="shared" si="4" ref="F83:F96">C83-E83</f>
        <v>0</v>
      </c>
    </row>
    <row r="84" spans="1:6" ht="12.75">
      <c r="A84" s="568">
        <v>3</v>
      </c>
      <c r="B84" s="572"/>
      <c r="C84" s="570"/>
      <c r="D84" s="570"/>
      <c r="E84" s="570"/>
      <c r="F84" s="571">
        <f t="shared" si="4"/>
        <v>0</v>
      </c>
    </row>
    <row r="85" spans="1:6" ht="12.75">
      <c r="A85" s="568" t="s">
        <v>563</v>
      </c>
      <c r="B85" s="572"/>
      <c r="C85" s="570"/>
      <c r="D85" s="570"/>
      <c r="E85" s="570"/>
      <c r="F85" s="571">
        <f t="shared" si="4"/>
        <v>0</v>
      </c>
    </row>
    <row r="86" spans="1:6" ht="12.75">
      <c r="A86" s="568">
        <v>5</v>
      </c>
      <c r="B86" s="569"/>
      <c r="C86" s="570"/>
      <c r="D86" s="570"/>
      <c r="E86" s="570"/>
      <c r="F86" s="571">
        <f t="shared" si="4"/>
        <v>0</v>
      </c>
    </row>
    <row r="87" spans="1:6" ht="12.75">
      <c r="A87" s="568">
        <v>6</v>
      </c>
      <c r="B87" s="569"/>
      <c r="C87" s="570"/>
      <c r="D87" s="570"/>
      <c r="E87" s="570"/>
      <c r="F87" s="571">
        <f t="shared" si="4"/>
        <v>0</v>
      </c>
    </row>
    <row r="88" spans="1:6" ht="12.75">
      <c r="A88" s="568">
        <v>7</v>
      </c>
      <c r="B88" s="569"/>
      <c r="C88" s="570"/>
      <c r="D88" s="570"/>
      <c r="E88" s="570"/>
      <c r="F88" s="571">
        <f t="shared" si="4"/>
        <v>0</v>
      </c>
    </row>
    <row r="89" spans="1:6" ht="12.75">
      <c r="A89" s="568">
        <v>8</v>
      </c>
      <c r="B89" s="569"/>
      <c r="C89" s="570"/>
      <c r="D89" s="570"/>
      <c r="E89" s="570"/>
      <c r="F89" s="571">
        <f t="shared" si="4"/>
        <v>0</v>
      </c>
    </row>
    <row r="90" spans="1:6" ht="12" customHeight="1">
      <c r="A90" s="568">
        <v>9</v>
      </c>
      <c r="B90" s="569"/>
      <c r="C90" s="570"/>
      <c r="D90" s="570"/>
      <c r="E90" s="570"/>
      <c r="F90" s="571">
        <f t="shared" si="4"/>
        <v>0</v>
      </c>
    </row>
    <row r="91" spans="1:6" ht="12.75">
      <c r="A91" s="568">
        <v>10</v>
      </c>
      <c r="B91" s="569"/>
      <c r="C91" s="570"/>
      <c r="D91" s="570"/>
      <c r="E91" s="570"/>
      <c r="F91" s="571">
        <f t="shared" si="4"/>
        <v>0</v>
      </c>
    </row>
    <row r="92" spans="1:6" ht="12.75">
      <c r="A92" s="568">
        <v>11</v>
      </c>
      <c r="B92" s="569"/>
      <c r="C92" s="570"/>
      <c r="D92" s="570"/>
      <c r="E92" s="570"/>
      <c r="F92" s="571">
        <f t="shared" si="4"/>
        <v>0</v>
      </c>
    </row>
    <row r="93" spans="1:6" ht="12.75">
      <c r="A93" s="568">
        <v>12</v>
      </c>
      <c r="B93" s="569"/>
      <c r="C93" s="570"/>
      <c r="D93" s="570"/>
      <c r="E93" s="570"/>
      <c r="F93" s="571">
        <f t="shared" si="4"/>
        <v>0</v>
      </c>
    </row>
    <row r="94" spans="1:6" ht="12.75">
      <c r="A94" s="568">
        <v>13</v>
      </c>
      <c r="B94" s="569"/>
      <c r="C94" s="570"/>
      <c r="D94" s="570"/>
      <c r="E94" s="570"/>
      <c r="F94" s="571">
        <f t="shared" si="4"/>
        <v>0</v>
      </c>
    </row>
    <row r="95" spans="1:6" ht="12" customHeight="1">
      <c r="A95" s="568">
        <v>14</v>
      </c>
      <c r="B95" s="569"/>
      <c r="C95" s="570"/>
      <c r="D95" s="570"/>
      <c r="E95" s="570"/>
      <c r="F95" s="571">
        <f t="shared" si="4"/>
        <v>0</v>
      </c>
    </row>
    <row r="96" spans="1:6" ht="12.75">
      <c r="A96" s="568">
        <v>15</v>
      </c>
      <c r="B96" s="569"/>
      <c r="C96" s="570"/>
      <c r="D96" s="570"/>
      <c r="E96" s="570"/>
      <c r="F96" s="571">
        <f t="shared" si="4"/>
        <v>0</v>
      </c>
    </row>
    <row r="97" spans="1:16" ht="15" customHeight="1">
      <c r="A97" s="573" t="s">
        <v>578</v>
      </c>
      <c r="B97" s="574" t="s">
        <v>869</v>
      </c>
      <c r="C97" s="567">
        <f>SUM(C82:C96)</f>
        <v>21</v>
      </c>
      <c r="D97" s="567"/>
      <c r="E97" s="567">
        <f>SUM(E82:E96)</f>
        <v>0</v>
      </c>
      <c r="F97" s="575">
        <f>SUM(F82:F96)</f>
        <v>0</v>
      </c>
      <c r="G97" s="576"/>
      <c r="H97" s="576"/>
      <c r="I97" s="576"/>
      <c r="J97" s="576"/>
      <c r="K97" s="576"/>
      <c r="L97" s="576"/>
      <c r="M97" s="576"/>
      <c r="N97" s="576"/>
      <c r="O97" s="576"/>
      <c r="P97" s="576"/>
    </row>
    <row r="98" spans="1:6" ht="15.75" customHeight="1">
      <c r="A98" s="568" t="s">
        <v>854</v>
      </c>
      <c r="B98" s="572"/>
      <c r="C98" s="567"/>
      <c r="D98" s="567"/>
      <c r="E98" s="567"/>
      <c r="F98" s="575"/>
    </row>
    <row r="99" spans="1:6" ht="12.75">
      <c r="A99" s="568" t="s">
        <v>554</v>
      </c>
      <c r="B99" s="572"/>
      <c r="C99" s="570"/>
      <c r="D99" s="570"/>
      <c r="E99" s="570"/>
      <c r="F99" s="571">
        <f aca="true" t="shared" si="5" ref="F99:F113">C99-E99</f>
        <v>0</v>
      </c>
    </row>
    <row r="100" spans="1:6" ht="12.75">
      <c r="A100" s="568" t="s">
        <v>557</v>
      </c>
      <c r="B100" s="572"/>
      <c r="C100" s="570"/>
      <c r="D100" s="570"/>
      <c r="E100" s="570"/>
      <c r="F100" s="571">
        <f t="shared" si="5"/>
        <v>0</v>
      </c>
    </row>
    <row r="101" spans="1:6" ht="12.75">
      <c r="A101" s="568" t="s">
        <v>560</v>
      </c>
      <c r="B101" s="572"/>
      <c r="C101" s="570"/>
      <c r="D101" s="570"/>
      <c r="E101" s="570"/>
      <c r="F101" s="571">
        <f t="shared" si="5"/>
        <v>0</v>
      </c>
    </row>
    <row r="102" spans="1:6" ht="12.75">
      <c r="A102" s="568" t="s">
        <v>563</v>
      </c>
      <c r="B102" s="572"/>
      <c r="C102" s="570"/>
      <c r="D102" s="570"/>
      <c r="E102" s="570"/>
      <c r="F102" s="571">
        <f t="shared" si="5"/>
        <v>0</v>
      </c>
    </row>
    <row r="103" spans="1:6" ht="12.75">
      <c r="A103" s="568">
        <v>5</v>
      </c>
      <c r="B103" s="569"/>
      <c r="C103" s="570"/>
      <c r="D103" s="570"/>
      <c r="E103" s="570"/>
      <c r="F103" s="571">
        <f t="shared" si="5"/>
        <v>0</v>
      </c>
    </row>
    <row r="104" spans="1:6" ht="12.75">
      <c r="A104" s="568">
        <v>6</v>
      </c>
      <c r="B104" s="569"/>
      <c r="C104" s="570"/>
      <c r="D104" s="570"/>
      <c r="E104" s="570"/>
      <c r="F104" s="571">
        <f t="shared" si="5"/>
        <v>0</v>
      </c>
    </row>
    <row r="105" spans="1:6" ht="12.75">
      <c r="A105" s="568">
        <v>7</v>
      </c>
      <c r="B105" s="569"/>
      <c r="C105" s="570"/>
      <c r="D105" s="570"/>
      <c r="E105" s="570"/>
      <c r="F105" s="571">
        <f t="shared" si="5"/>
        <v>0</v>
      </c>
    </row>
    <row r="106" spans="1:6" ht="12.75">
      <c r="A106" s="568">
        <v>8</v>
      </c>
      <c r="B106" s="569"/>
      <c r="C106" s="570"/>
      <c r="D106" s="570"/>
      <c r="E106" s="570"/>
      <c r="F106" s="571">
        <f t="shared" si="5"/>
        <v>0</v>
      </c>
    </row>
    <row r="107" spans="1:6" ht="12" customHeight="1">
      <c r="A107" s="568">
        <v>9</v>
      </c>
      <c r="B107" s="569"/>
      <c r="C107" s="570"/>
      <c r="D107" s="570"/>
      <c r="E107" s="570"/>
      <c r="F107" s="571">
        <f t="shared" si="5"/>
        <v>0</v>
      </c>
    </row>
    <row r="108" spans="1:6" ht="12.75">
      <c r="A108" s="568">
        <v>10</v>
      </c>
      <c r="B108" s="569"/>
      <c r="C108" s="570"/>
      <c r="D108" s="570"/>
      <c r="E108" s="570"/>
      <c r="F108" s="571">
        <f t="shared" si="5"/>
        <v>0</v>
      </c>
    </row>
    <row r="109" spans="1:6" ht="12.75">
      <c r="A109" s="568">
        <v>11</v>
      </c>
      <c r="B109" s="569"/>
      <c r="C109" s="570"/>
      <c r="D109" s="570"/>
      <c r="E109" s="570"/>
      <c r="F109" s="571">
        <f t="shared" si="5"/>
        <v>0</v>
      </c>
    </row>
    <row r="110" spans="1:6" ht="12.75">
      <c r="A110" s="568">
        <v>12</v>
      </c>
      <c r="B110" s="569"/>
      <c r="C110" s="570"/>
      <c r="D110" s="570"/>
      <c r="E110" s="570"/>
      <c r="F110" s="571">
        <f t="shared" si="5"/>
        <v>0</v>
      </c>
    </row>
    <row r="111" spans="1:6" ht="12.75">
      <c r="A111" s="568">
        <v>13</v>
      </c>
      <c r="B111" s="569"/>
      <c r="C111" s="570"/>
      <c r="D111" s="570"/>
      <c r="E111" s="570"/>
      <c r="F111" s="571">
        <f t="shared" si="5"/>
        <v>0</v>
      </c>
    </row>
    <row r="112" spans="1:6" ht="12" customHeight="1">
      <c r="A112" s="568">
        <v>14</v>
      </c>
      <c r="B112" s="569"/>
      <c r="C112" s="570"/>
      <c r="D112" s="570"/>
      <c r="E112" s="570"/>
      <c r="F112" s="571">
        <f t="shared" si="5"/>
        <v>0</v>
      </c>
    </row>
    <row r="113" spans="1:6" ht="12.75">
      <c r="A113" s="568">
        <v>15</v>
      </c>
      <c r="B113" s="569"/>
      <c r="C113" s="570"/>
      <c r="D113" s="570"/>
      <c r="E113" s="570"/>
      <c r="F113" s="571">
        <f t="shared" si="5"/>
        <v>0</v>
      </c>
    </row>
    <row r="114" spans="1:16" ht="11.25" customHeight="1">
      <c r="A114" s="573" t="s">
        <v>832</v>
      </c>
      <c r="B114" s="574" t="s">
        <v>870</v>
      </c>
      <c r="C114" s="567">
        <f>SUM(C99:C113)</f>
        <v>0</v>
      </c>
      <c r="D114" s="567"/>
      <c r="E114" s="567">
        <f>SUM(E99:E113)</f>
        <v>0</v>
      </c>
      <c r="F114" s="575">
        <f>SUM(F99:F113)</f>
        <v>0</v>
      </c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</row>
    <row r="115" spans="1:6" ht="15" customHeight="1">
      <c r="A115" s="568" t="s">
        <v>856</v>
      </c>
      <c r="B115" s="572"/>
      <c r="C115" s="567"/>
      <c r="D115" s="567"/>
      <c r="E115" s="567"/>
      <c r="F115" s="575"/>
    </row>
    <row r="116" spans="1:6" ht="12.75">
      <c r="A116" s="568" t="s">
        <v>554</v>
      </c>
      <c r="B116" s="572"/>
      <c r="C116" s="570"/>
      <c r="D116" s="570"/>
      <c r="E116" s="570"/>
      <c r="F116" s="571">
        <f aca="true" t="shared" si="6" ref="F116:F130">C116-E116</f>
        <v>0</v>
      </c>
    </row>
    <row r="117" spans="1:6" ht="12.75">
      <c r="A117" s="568" t="s">
        <v>557</v>
      </c>
      <c r="B117" s="572"/>
      <c r="C117" s="570"/>
      <c r="D117" s="570"/>
      <c r="E117" s="570"/>
      <c r="F117" s="571">
        <f t="shared" si="6"/>
        <v>0</v>
      </c>
    </row>
    <row r="118" spans="1:6" ht="12.75">
      <c r="A118" s="568" t="s">
        <v>560</v>
      </c>
      <c r="B118" s="572"/>
      <c r="C118" s="570"/>
      <c r="D118" s="570"/>
      <c r="E118" s="570"/>
      <c r="F118" s="571">
        <f t="shared" si="6"/>
        <v>0</v>
      </c>
    </row>
    <row r="119" spans="1:6" ht="12.75">
      <c r="A119" s="568" t="s">
        <v>563</v>
      </c>
      <c r="B119" s="572"/>
      <c r="C119" s="570"/>
      <c r="D119" s="570"/>
      <c r="E119" s="570"/>
      <c r="F119" s="571">
        <f t="shared" si="6"/>
        <v>0</v>
      </c>
    </row>
    <row r="120" spans="1:6" ht="12.75">
      <c r="A120" s="568">
        <v>5</v>
      </c>
      <c r="B120" s="569"/>
      <c r="C120" s="570"/>
      <c r="D120" s="570"/>
      <c r="E120" s="570"/>
      <c r="F120" s="571">
        <f t="shared" si="6"/>
        <v>0</v>
      </c>
    </row>
    <row r="121" spans="1:6" ht="12.75">
      <c r="A121" s="568">
        <v>6</v>
      </c>
      <c r="B121" s="569"/>
      <c r="C121" s="570"/>
      <c r="D121" s="570"/>
      <c r="E121" s="570"/>
      <c r="F121" s="571">
        <f t="shared" si="6"/>
        <v>0</v>
      </c>
    </row>
    <row r="122" spans="1:6" ht="12.75">
      <c r="A122" s="568">
        <v>7</v>
      </c>
      <c r="B122" s="569"/>
      <c r="C122" s="570"/>
      <c r="D122" s="570"/>
      <c r="E122" s="570"/>
      <c r="F122" s="571">
        <f t="shared" si="6"/>
        <v>0</v>
      </c>
    </row>
    <row r="123" spans="1:6" ht="12.75">
      <c r="A123" s="568">
        <v>8</v>
      </c>
      <c r="B123" s="569"/>
      <c r="C123" s="570"/>
      <c r="D123" s="570"/>
      <c r="E123" s="570"/>
      <c r="F123" s="571">
        <f t="shared" si="6"/>
        <v>0</v>
      </c>
    </row>
    <row r="124" spans="1:6" ht="12" customHeight="1">
      <c r="A124" s="568">
        <v>9</v>
      </c>
      <c r="B124" s="569"/>
      <c r="C124" s="570"/>
      <c r="D124" s="570"/>
      <c r="E124" s="570"/>
      <c r="F124" s="571">
        <f t="shared" si="6"/>
        <v>0</v>
      </c>
    </row>
    <row r="125" spans="1:6" ht="12.75">
      <c r="A125" s="568">
        <v>10</v>
      </c>
      <c r="B125" s="569"/>
      <c r="C125" s="570"/>
      <c r="D125" s="570"/>
      <c r="E125" s="570"/>
      <c r="F125" s="571">
        <f t="shared" si="6"/>
        <v>0</v>
      </c>
    </row>
    <row r="126" spans="1:6" ht="12.75">
      <c r="A126" s="568">
        <v>11</v>
      </c>
      <c r="B126" s="569"/>
      <c r="C126" s="570"/>
      <c r="D126" s="570"/>
      <c r="E126" s="570"/>
      <c r="F126" s="571">
        <f t="shared" si="6"/>
        <v>0</v>
      </c>
    </row>
    <row r="127" spans="1:6" ht="12.75">
      <c r="A127" s="568">
        <v>12</v>
      </c>
      <c r="B127" s="569"/>
      <c r="C127" s="570"/>
      <c r="D127" s="570"/>
      <c r="E127" s="570"/>
      <c r="F127" s="571">
        <f t="shared" si="6"/>
        <v>0</v>
      </c>
    </row>
    <row r="128" spans="1:6" ht="12.75">
      <c r="A128" s="568">
        <v>13</v>
      </c>
      <c r="B128" s="569"/>
      <c r="C128" s="570"/>
      <c r="D128" s="570"/>
      <c r="E128" s="570"/>
      <c r="F128" s="571">
        <f t="shared" si="6"/>
        <v>0</v>
      </c>
    </row>
    <row r="129" spans="1:6" ht="12" customHeight="1">
      <c r="A129" s="568">
        <v>14</v>
      </c>
      <c r="B129" s="569"/>
      <c r="C129" s="570"/>
      <c r="D129" s="570"/>
      <c r="E129" s="570"/>
      <c r="F129" s="571">
        <f t="shared" si="6"/>
        <v>0</v>
      </c>
    </row>
    <row r="130" spans="1:6" ht="12.75">
      <c r="A130" s="568">
        <v>15</v>
      </c>
      <c r="B130" s="569"/>
      <c r="C130" s="570"/>
      <c r="D130" s="570"/>
      <c r="E130" s="570"/>
      <c r="F130" s="571">
        <f t="shared" si="6"/>
        <v>0</v>
      </c>
    </row>
    <row r="131" spans="1:16" ht="15.75" customHeight="1">
      <c r="A131" s="573" t="s">
        <v>859</v>
      </c>
      <c r="B131" s="574" t="s">
        <v>871</v>
      </c>
      <c r="C131" s="567">
        <f>SUM(C116:C130)</f>
        <v>0</v>
      </c>
      <c r="D131" s="567"/>
      <c r="E131" s="567">
        <f>SUM(E116:E130)</f>
        <v>0</v>
      </c>
      <c r="F131" s="575">
        <f>SUM(F116:F130)</f>
        <v>0</v>
      </c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</row>
    <row r="132" spans="1:6" ht="12.75" customHeight="1">
      <c r="A132" s="568" t="s">
        <v>861</v>
      </c>
      <c r="B132" s="572"/>
      <c r="C132" s="567"/>
      <c r="D132" s="567"/>
      <c r="E132" s="567"/>
      <c r="F132" s="575"/>
    </row>
    <row r="133" spans="1:6" ht="12.75">
      <c r="A133" s="568"/>
      <c r="B133" s="572"/>
      <c r="C133" s="570"/>
      <c r="D133" s="570"/>
      <c r="E133" s="570"/>
      <c r="F133" s="571">
        <f aca="true" t="shared" si="7" ref="F133:F147">C133-E133</f>
        <v>0</v>
      </c>
    </row>
    <row r="134" spans="1:6" ht="12.75">
      <c r="A134" s="568" t="s">
        <v>557</v>
      </c>
      <c r="B134" s="572"/>
      <c r="C134" s="570"/>
      <c r="D134" s="570"/>
      <c r="E134" s="570"/>
      <c r="F134" s="571">
        <f t="shared" si="7"/>
        <v>0</v>
      </c>
    </row>
    <row r="135" spans="1:6" ht="12.75">
      <c r="A135" s="568" t="s">
        <v>560</v>
      </c>
      <c r="B135" s="572"/>
      <c r="C135" s="570"/>
      <c r="D135" s="570"/>
      <c r="E135" s="570"/>
      <c r="F135" s="571">
        <f t="shared" si="7"/>
        <v>0</v>
      </c>
    </row>
    <row r="136" spans="1:6" ht="12.75">
      <c r="A136" s="568" t="s">
        <v>563</v>
      </c>
      <c r="B136" s="572"/>
      <c r="C136" s="570"/>
      <c r="D136" s="570"/>
      <c r="E136" s="570"/>
      <c r="F136" s="571">
        <f t="shared" si="7"/>
        <v>0</v>
      </c>
    </row>
    <row r="137" spans="1:6" ht="12.75">
      <c r="A137" s="568">
        <v>5</v>
      </c>
      <c r="B137" s="569"/>
      <c r="C137" s="570"/>
      <c r="D137" s="570"/>
      <c r="E137" s="570"/>
      <c r="F137" s="571">
        <f t="shared" si="7"/>
        <v>0</v>
      </c>
    </row>
    <row r="138" spans="1:6" ht="12.75">
      <c r="A138" s="568">
        <v>6</v>
      </c>
      <c r="B138" s="569"/>
      <c r="C138" s="570"/>
      <c r="D138" s="570"/>
      <c r="E138" s="570"/>
      <c r="F138" s="571">
        <f t="shared" si="7"/>
        <v>0</v>
      </c>
    </row>
    <row r="139" spans="1:6" ht="12.75">
      <c r="A139" s="568">
        <v>7</v>
      </c>
      <c r="B139" s="569"/>
      <c r="C139" s="570"/>
      <c r="D139" s="570"/>
      <c r="E139" s="570"/>
      <c r="F139" s="571">
        <f t="shared" si="7"/>
        <v>0</v>
      </c>
    </row>
    <row r="140" spans="1:6" ht="12.75">
      <c r="A140" s="568">
        <v>8</v>
      </c>
      <c r="B140" s="569"/>
      <c r="C140" s="570"/>
      <c r="D140" s="570"/>
      <c r="E140" s="570"/>
      <c r="F140" s="571">
        <f t="shared" si="7"/>
        <v>0</v>
      </c>
    </row>
    <row r="141" spans="1:6" ht="12" customHeight="1">
      <c r="A141" s="568">
        <v>9</v>
      </c>
      <c r="B141" s="569"/>
      <c r="C141" s="570"/>
      <c r="D141" s="570"/>
      <c r="E141" s="570"/>
      <c r="F141" s="571">
        <f t="shared" si="7"/>
        <v>0</v>
      </c>
    </row>
    <row r="142" spans="1:6" ht="12.75">
      <c r="A142" s="568">
        <v>10</v>
      </c>
      <c r="B142" s="569"/>
      <c r="C142" s="570"/>
      <c r="D142" s="570"/>
      <c r="E142" s="570"/>
      <c r="F142" s="571">
        <f t="shared" si="7"/>
        <v>0</v>
      </c>
    </row>
    <row r="143" spans="1:6" ht="12.75">
      <c r="A143" s="568">
        <v>11</v>
      </c>
      <c r="B143" s="569"/>
      <c r="C143" s="570"/>
      <c r="D143" s="570"/>
      <c r="E143" s="570"/>
      <c r="F143" s="571">
        <f t="shared" si="7"/>
        <v>0</v>
      </c>
    </row>
    <row r="144" spans="1:6" ht="12.75">
      <c r="A144" s="568">
        <v>12</v>
      </c>
      <c r="B144" s="569"/>
      <c r="C144" s="570"/>
      <c r="D144" s="570"/>
      <c r="E144" s="570"/>
      <c r="F144" s="571">
        <f t="shared" si="7"/>
        <v>0</v>
      </c>
    </row>
    <row r="145" spans="1:6" ht="12.75">
      <c r="A145" s="568">
        <v>13</v>
      </c>
      <c r="B145" s="569"/>
      <c r="C145" s="570"/>
      <c r="D145" s="570"/>
      <c r="E145" s="570"/>
      <c r="F145" s="571">
        <f t="shared" si="7"/>
        <v>0</v>
      </c>
    </row>
    <row r="146" spans="1:6" ht="12" customHeight="1">
      <c r="A146" s="568">
        <v>14</v>
      </c>
      <c r="B146" s="569"/>
      <c r="C146" s="570"/>
      <c r="D146" s="570"/>
      <c r="E146" s="570"/>
      <c r="F146" s="571">
        <f t="shared" si="7"/>
        <v>0</v>
      </c>
    </row>
    <row r="147" spans="1:6" ht="12.75">
      <c r="A147" s="568">
        <v>15</v>
      </c>
      <c r="B147" s="569"/>
      <c r="C147" s="570"/>
      <c r="D147" s="570"/>
      <c r="E147" s="570"/>
      <c r="F147" s="571">
        <f t="shared" si="7"/>
        <v>0</v>
      </c>
    </row>
    <row r="148" spans="1:16" ht="17.25" customHeight="1">
      <c r="A148" s="573" t="s">
        <v>595</v>
      </c>
      <c r="B148" s="574" t="s">
        <v>872</v>
      </c>
      <c r="C148" s="567">
        <f>SUM(C133:C147)</f>
        <v>0</v>
      </c>
      <c r="D148" s="567"/>
      <c r="E148" s="567">
        <f>SUM(E133:E147)</f>
        <v>0</v>
      </c>
      <c r="F148" s="575">
        <f>SUM(F133:F147)</f>
        <v>0</v>
      </c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</row>
    <row r="149" spans="1:16" ht="19.5" customHeight="1">
      <c r="A149" s="577" t="s">
        <v>873</v>
      </c>
      <c r="B149" s="574" t="s">
        <v>874</v>
      </c>
      <c r="C149" s="567">
        <f>C148+C131+C114+C97</f>
        <v>21</v>
      </c>
      <c r="D149" s="567"/>
      <c r="E149" s="567">
        <f>E148+E131+E114+E97</f>
        <v>0</v>
      </c>
      <c r="F149" s="575">
        <f>F148+F131+F114+F97</f>
        <v>0</v>
      </c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 customHeight="1">
      <c r="A151" s="581" t="str">
        <f>+'справка №1-БАЛАНС'!A98</f>
        <v>Дата на съставяне: 24.02.2016г.</v>
      </c>
      <c r="B151" s="582"/>
      <c r="C151" s="583" t="s">
        <v>875</v>
      </c>
      <c r="D151" s="583"/>
      <c r="E151" s="583"/>
      <c r="F151" s="583"/>
    </row>
    <row r="152" spans="1:6" ht="12.75">
      <c r="A152" s="584"/>
      <c r="B152" s="585"/>
      <c r="C152" s="584"/>
      <c r="D152" s="584" t="str">
        <f>+'справка №1-БАЛАНС'!D99</f>
        <v>/Р.Цолева/</v>
      </c>
      <c r="E152" s="584"/>
      <c r="F152" s="584"/>
    </row>
    <row r="153" spans="1:6" ht="12.75" customHeight="1">
      <c r="A153" s="584"/>
      <c r="B153" s="585"/>
      <c r="C153" s="583" t="s">
        <v>876</v>
      </c>
      <c r="D153" s="583"/>
      <c r="E153" s="583"/>
      <c r="F153" s="583"/>
    </row>
    <row r="154" spans="3:5" ht="12.75">
      <c r="C154" s="584"/>
      <c r="D154" s="543" t="str">
        <f>+'справка №1-БАЛАНС'!D101</f>
        <v>/К Желязков/</v>
      </c>
      <c r="E154" s="584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Radostina Tsoleva</cp:lastModifiedBy>
  <cp:lastPrinted>2016-02-24T10:38:56Z</cp:lastPrinted>
  <dcterms:modified xsi:type="dcterms:W3CDTF">2016-02-24T11:11:14Z</dcterms:modified>
  <cp:category/>
  <cp:version/>
  <cp:contentType/>
  <cp:contentStatus/>
  <cp:revision>144</cp:revision>
</cp:coreProperties>
</file>