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0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<sst xmlns="http://schemas.openxmlformats.org/spreadsheetml/2006/main" count="1054" uniqueCount="865">
  <si>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</si>
  <si>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</si>
  <si>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</si>
  <si>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</si>
  <si>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</si>
  <si>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</si>
  <si>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</si>
  <si>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</si>
  <si>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</si>
  <si>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</si>
  <si>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</si>
  <si>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</si>
  <si>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</si>
  <si>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</si>
  <si>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</si>
  <si>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</si>
  <si>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</si>
  <si>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</si>
  <si>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</si>
  <si>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</si>
  <si>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</si>
  <si>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</si>
  <si>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</si>
  <si>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</si>
  <si>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</si>
  <si>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</si>
  <si>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</si>
  <si>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</si>
  <si>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</si>
  <si>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</si>
  <si>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</si>
  <si>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</si>
  <si>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</si>
  <si>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</si>
  <si>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</si>
  <si>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</si>
  <si>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</si>
  <si>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</si>
  <si>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</si>
  <si>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</si>
  <si>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</si>
  <si>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</si>
  <si>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</si>
  <si>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</si>
  <si>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</si>
  <si>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</si>
  <si>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</si>
  <si>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</si>
  <si>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</si>
  <si>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</si>
  <si>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</si>
  <si>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</si>
  <si>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</si>
  <si>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</si>
  <si>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</si>
  <si>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</si>
  <si>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</si>
  <si>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</si>
  <si>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</si>
  <si>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</si>
  <si>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</si>
  <si>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</si>
  <si>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</si>
  <si>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</si>
  <si>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</si>
  <si>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</si>
  <si>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</si>
  <si>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</si>
  <si>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</si>
  <si>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</si>
  <si>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</si>
  <si>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</si>
  <si>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</si>
  <si>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</si>
  <si>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</si>
  <si>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</si>
  <si>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</si>
  <si>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</si>
  <si>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</si>
  <si>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</si>
  <si>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</si>
  <si>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</si>
  <si>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</si>
  <si>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</si>
  <si>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</si>
  <si>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</si>
  <si>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</si>
  <si>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</si>
  <si>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</si>
  <si>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</si>
  <si>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</si>
  <si>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</si>
  <si>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</si>
  <si>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</si>
  <si>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</si>
  <si>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</si>
  <si>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</si>
  <si>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</si>
  <si>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</si>
  <si>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</si>
  <si>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</si>
  <si>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</si>
  <si>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</si>
  <si>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</si>
  <si>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</si>
  <si>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</si>
  <si>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</si>
  <si>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</si>
  <si>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</si>
  <si>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</si>
  <si>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</si>
  <si>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</si>
  <si>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</si>
  <si>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</si>
  <si>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</si>
  <si>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</si>
  <si>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</si>
  <si>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</si>
  <si>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</si>
  <si>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</si>
  <si>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</si>
  <si>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</si>
  <si>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</si>
  <si>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</si>
  <si>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</si>
  <si>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</si>
  <si>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</si>
  <si>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</si>
  <si>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</si>
  <si>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</si>
  <si>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</si>
  <si>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</si>
  <si>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</si>
  <si>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</si>
  <si>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</si>
  <si>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</si>
  <si>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</si>
  <si>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</si>
  <si>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</si>
  <si>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</si>
  <si>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</si>
  <si>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</si>
  <si>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</si>
  <si>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</si>
  <si>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</si>
  <si>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</si>
  <si>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</si>
  <si>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</si>
  <si>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</si>
  <si>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</si>
  <si>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</si>
  <si>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</si>
  <si>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</si>
  <si>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</si>
  <si>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</si>
  <si>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</si>
  <si>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</si>
  <si>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</si>
  <si>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</si>
  <si>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</si>
  <si>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</si>
  <si>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</si>
  <si>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</si>
  <si>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</si>
  <si>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</si>
  <si>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</si>
  <si>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</si>
  <si>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</si>
  <si>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</si>
  <si>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</si>
  <si>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</si>
  <si>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</si>
  <si>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</si>
  <si>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</si>
  <si>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</si>
  <si>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</si>
  <si>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</si>
  <si>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</si>
  <si>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</si>
  <si>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</si>
  <si>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</si>
  <si>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</si>
  <si>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</si>
  <si>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</si>
  <si>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</si>
  <si>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</si>
  <si>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</si>
  <si>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</si>
  <si>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</si>
  <si>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</si>
  <si>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</si>
  <si>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</si>
  <si>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</si>
  <si>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</si>
  <si>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</si>
  <si>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</si>
  <si>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</si>
  <si>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</si>
  <si>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</si>
  <si>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</si>
  <si>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</si>
  <si>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</si>
  <si>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</si>
  <si>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</si>
  <si>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</si>
  <si>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</si>
  <si>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</si>
  <si>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</si>
  <si>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</si>
  <si>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</si>
  <si>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</si>
  <si>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</si>
  <si>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</si>
  <si>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</si>
  <si>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</si>
  <si>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</si>
  <si>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</si>
  <si>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</si>
  <si>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</si>
  <si>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</si>
  <si>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</si>
  <si>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</si>
  <si>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</si>
  <si>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</si>
  <si>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</si>
  <si>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</si>
  <si>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</si>
  <si>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</si>
  <si>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</si>
  <si>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</si>
  <si>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</si>
  <si>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</si>
  <si>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</si>
  <si>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</si>
  <si>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</si>
  <si>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</si>
  <si>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</si>
  <si>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</si>
  <si>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</si>
  <si>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</si>
  <si>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</si>
  <si>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</si>
  <si>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</si>
  <si>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</si>
  <si>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</si>
  <si>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</si>
  <si>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</si>
  <si>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</si>
  <si>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</si>
  <si>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</si>
  <si>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</si>
  <si>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</si>
  <si>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</si>
  <si>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</si>
  <si>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</si>
  <si>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</si>
  <si>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</si>
  <si>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</si>
  <si>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</si>
  <si>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</si>
  <si>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</si>
  <si>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</si>
  <si>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</si>
  <si>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</si>
  <si>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</si>
  <si>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</si>
  <si>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</si>
  <si>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</si>
  <si>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</si>
  <si>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</si>
  <si>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</si>
  <si>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</si>
  <si>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</si>
  <si>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</si>
  <si>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</si>
  <si>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</si>
  <si>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</si>
  <si>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</si>
  <si>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</si>
  <si>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</si>
  <si>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</si>
  <si>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</si>
  <si>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</si>
  <si>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</si>
  <si>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</si>
  <si>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</si>
  <si>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</si>
  <si>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</si>
  <si>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</si>
  <si>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</si>
  <si>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</si>
  <si>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</si>
  <si>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</si>
  <si>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</si>
  <si>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</si>
  <si>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</si>
  <si>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</si>
  <si>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</si>
  <si>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</si>
  <si>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</si>
  <si>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</si>
  <si>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</si>
  <si>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</si>
  <si>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</si>
  <si>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</si>
  <si>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</si>
  <si>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</si>
  <si>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</si>
  <si>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</si>
  <si>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</si>
  <si>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</si>
  <si>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</si>
  <si>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</si>
  <si>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</si>
  <si>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</si>
  <si>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</si>
  <si>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</si>
  <si>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</si>
  <si>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</si>
  <si>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</si>
  <si>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</si>
  <si>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</si>
  <si>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</si>
  <si>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</si>
  <si>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</si>
  <si>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</si>
  <si>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</si>
  <si>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</si>
  <si>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</si>
  <si>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</si>
  <si>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</si>
  <si>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</si>
  <si>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</si>
  <si>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</si>
  <si>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</si>
  <si>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</si>
  <si>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</si>
  <si>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</si>
  <si>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</si>
  <si>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</si>
  <si>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</si>
  <si>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</si>
  <si>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</si>
  <si>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</si>
  <si>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</si>
  <si>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</si>
  <si>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</si>
  <si>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</si>
  <si>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</si>
  <si>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</si>
  <si>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</si>
  <si>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</si>
  <si>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</si>
  <si>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</si>
  <si>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</si>
  <si>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</si>
  <si>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</si>
  <si>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</si>
  <si>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</si>
  <si>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</si>
  <si>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</si>
  <si>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</si>
  <si>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</si>
  <si>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</si>
  <si>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</si>
  <si>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</si>
  <si>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</si>
  <si>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</si>
  <si>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</si>
  <si>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</si>
  <si>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</si>
  <si>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</si>
  <si>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</si>
  <si>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</si>
  <si>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</si>
  <si>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</si>
  <si>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</si>
  <si>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</si>
  <si>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</si>
  <si>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</si>
  <si>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</si>
  <si>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</si>
  <si>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</si>
  <si>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</si>
  <si>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</si>
  <si>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</si>
  <si>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</si>
  <si>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</si>
  <si>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</si>
  <si>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</si>
  <si>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</si>
  <si>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</si>
  <si>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</si>
  <si>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</si>
  <si>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</si>
  <si>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</si>
  <si>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</si>
  <si>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</si>
  <si>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</si>
  <si>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</si>
  <si>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</si>
  <si>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</si>
  <si>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</si>
  <si>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</si>
  <si>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</si>
  <si>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</si>
  <si>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</si>
  <si>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</si>
  <si>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</si>
  <si>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</si>
  <si>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</si>
  <si>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</si>
  <si>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</si>
  <si>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</si>
  <si>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</si>
  <si>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</si>
  <si>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</si>
  <si>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</si>
  <si>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</si>
  <si>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</si>
  <si>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</si>
  <si>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</si>
  <si>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</si>
  <si>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</si>
  <si>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</si>
  <si>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</si>
  <si>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</si>
  <si>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</si>
  <si>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</si>
  <si>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</si>
  <si>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</si>
  <si>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</si>
  <si>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</si>
  <si>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</si>
  <si>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</si>
  <si>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</si>
  <si>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</si>
  <si>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</si>
  <si>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</si>
  <si>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</si>
  <si>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</si>
  <si>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</si>
  <si>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</si>
  <si>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</si>
  <si>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</si>
  <si>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</si>
  <si>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</si>
  <si>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</si>
  <si>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</si>
  <si>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</si>
  <si>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</si>
  <si>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</si>
  <si>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</si>
  <si>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</si>
  <si>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</si>
  <si>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</si>
  <si>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</si>
  <si>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</si>
  <si>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</si>
  <si>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</si>
  <si>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</si>
  <si>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</si>
  <si>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</si>
  <si>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</si>
  <si>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</si>
  <si>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</si>
  <si>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</si>
  <si>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</si>
  <si>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</si>
  <si>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</si>
  <si>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</si>
  <si>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</si>
  <si>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</si>
  <si>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</si>
  <si>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</si>
  <si>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</si>
  <si>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</si>
  <si>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</si>
  <si>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</si>
  <si>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</si>
  <si>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</si>
  <si>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</si>
  <si>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</si>
  <si>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</si>
  <si>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</si>
  <si>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</si>
  <si>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</si>
  <si>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</si>
  <si>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</si>
  <si>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</si>
  <si>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</si>
  <si>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</si>
  <si>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</si>
  <si>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</si>
  <si>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</si>
  <si>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</si>
  <si>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</si>
  <si>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</si>
  <si>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</si>
  <si>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</si>
  <si>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</si>
  <si>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</si>
  <si>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</si>
  <si>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</si>
  <si>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</si>
  <si>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</si>
  <si>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</si>
  <si>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</si>
  <si>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</si>
  <si>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</si>
  <si>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</si>
  <si>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</si>
  <si>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</si>
  <si>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</si>
  <si>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</si>
  <si>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</si>
  <si>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</si>
  <si>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</si>
  <si>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</si>
  <si>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</si>
  <si>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</si>
  <si>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</si>
  <si>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</si>
  <si>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</si>
  <si>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</si>
  <si>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</si>
  <si>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</si>
  <si>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</si>
  <si>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</si>
  <si>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</si>
  <si>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</si>
  <si>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</si>
  <si>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</si>
  <si>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</si>
  <si>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</si>
  <si>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</si>
  <si>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</si>
  <si>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</si>
  <si>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</si>
  <si>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</si>
  <si>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</si>
  <si>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</si>
  <si>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</si>
  <si>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</si>
  <si>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</si>
  <si>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</si>
  <si>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</si>
  <si>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</si>
  <si>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</si>
  <si>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</si>
  <si>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</si>
  <si>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</si>
  <si>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</si>
  <si>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</si>
  <si>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</si>
  <si>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</si>
  <si>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</si>
  <si>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</si>
  <si>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</si>
  <si>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</si>
  <si>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</si>
  <si>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</si>
  <si>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</si>
  <si>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</si>
  <si>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</si>
  <si>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</si>
  <si>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</si>
  <si>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</si>
  <si>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</si>
  <si>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</si>
  <si>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</si>
  <si>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</si>
  <si>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</si>
  <si>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</si>
  <si>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</si>
  <si>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</si>
  <si>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</si>
  <si>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</si>
  <si>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</si>
  <si>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</si>
  <si>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</si>
  <si>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</si>
  <si>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</si>
  <si>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</si>
  <si>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</si>
  <si>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</si>
  <si>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</si>
  <si>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</si>
  <si>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</si>
  <si>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</si>
  <si>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</si>
  <si>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</si>
  <si>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</si>
  <si>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</si>
  <si>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</si>
  <si>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</si>
  <si>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</si>
  <si>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</si>
  <si>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</si>
  <si>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</si>
  <si>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</si>
  <si>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</si>
  <si>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</si>
  <si>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</si>
  <si>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</si>
  <si>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</si>
  <si>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</si>
  <si>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</si>
  <si>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</si>
  <si>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</si>
  <si>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</si>
  <si>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</si>
  <si>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</si>
  <si>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</si>
  <si>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</si>
  <si>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</si>
  <si>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</si>
  <si>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</si>
  <si>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</si>
  <si>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</si>
  <si>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</si>
  <si>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</si>
  <si>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</si>
  <si>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</si>
  <si>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</si>
  <si>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</si>
  <si>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</si>
  <si>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</si>
  <si>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</si>
  <si>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</si>
  <si>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</si>
  <si>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</si>
  <si>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</si>
  <si>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</si>
  <si>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</si>
  <si>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</si>
  <si>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</si>
  <si>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</si>
  <si>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</si>
  <si>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</si>
  <si>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</si>
  <si>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</si>
  <si>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</si>
  <si>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</si>
  <si>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</si>
  <si>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</si>
  <si>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</si>
  <si>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</si>
  <si>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</si>
  <si>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</si>
  <si>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</si>
  <si>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</si>
  <si>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</si>
  <si>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</si>
  <si>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</si>
  <si>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</si>
  <si>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</si>
  <si>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</si>
  <si>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</si>
  <si>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</si>
  <si>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</si>
  <si>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</si>
  <si>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</si>
  <si>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</si>
  <si>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</si>
  <si>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</si>
  <si>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</si>
  <si>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</si>
  <si>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</si>
  <si>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</si>
  <si>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</si>
  <si>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</si>
  <si>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</si>
  <si>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</si>
  <si>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</si>
  <si>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</si>
  <si>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</si>
  <si>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</si>
  <si>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</si>
  <si>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</si>
  <si>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</si>
  <si>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</si>
  <si>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</si>
  <si>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</si>
  <si>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</si>
  <si>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</si>
  <si>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</si>
  <si>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</si>
  <si>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</si>
  <si>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</si>
  <si>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</si>
  <si>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</si>
  <si>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</si>
  <si>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</si>
  <si>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</si>
  <si>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</si>
  <si>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</si>
  <si>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</si>
  <si>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</si>
  <si>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</si>
  <si>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</si>
  <si>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</si>
  <si>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</si>
  <si>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</si>
  <si>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</si>
  <si>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</si>
  <si>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</si>
  <si>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</si>
  <si>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</si>
  <si>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</si>
  <si>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</si>
  <si>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</si>
  <si>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</si>
  <si>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</si>
  <si>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</si>
  <si>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</si>
  <si>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</si>
  <si>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</si>
  <si>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</si>
  <si>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</si>
  <si>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</si>
  <si>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</si>
  <si>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</si>
  <si>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</si>
  <si>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</si>
  <si>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</si>
  <si>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</si>
  <si>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</si>
  <si>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</si>
  <si>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</si>
  <si>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</si>
  <si>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</si>
  <si>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</si>
  <si>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</si>
  <si>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</si>
  <si>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</si>
  <si>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</si>
  <si>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</si>
  <si>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</si>
  <si>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</si>
  <si>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</si>
  <si>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</si>
  <si>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</si>
  <si>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</si>
  <si>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</si>
  <si>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</si>
  <si>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</si>
  <si>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</si>
  <si>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</si>
  <si>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</si>
  <si>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</si>
  <si>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</si>
  <si>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</si>
  <si>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</si>
  <si>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</si>
  <si>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</si>
  <si>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</si>
  <si>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</si>
  <si>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</si>
  <si>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</si>
  <si>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</si>
  <si>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</si>
  <si>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</si>
  <si>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</si>
  <si>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</si>
  <si>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</si>
  <si>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</si>
  <si>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</si>
  <si>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</si>
  <si>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</si>
  <si>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</si>
  <si>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</si>
  <si>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</si>
  <si>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</si>
  <si>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</si>
  <si>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</si>
  <si>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</si>
  <si>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</si>
  <si>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</si>
  <si>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</si>
  <si>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</si>
  <si>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</si>
  <si>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</si>
  <si>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</si>
  <si>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</si>
  <si>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</si>
  <si>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</si>
  <si>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</si>
  <si>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</si>
  <si>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</si>
  <si>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</si>
  <si>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</si>
  <si>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</si>
  <si>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</si>
  <si>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</si>
  <si>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</si>
  <si>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</si>
  <si>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</si>
  <si>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</si>
  <si>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</si>
  <si>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</si>
  <si>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</si>
  <si>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</si>
  <si>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</si>
  <si>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</si>
  <si>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</si>
  <si>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</si>
  <si>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</si>
  <si>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</si>
  <si>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</si>
  <si>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</si>
  <si>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</si>
  <si>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</si>
  <si>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</si>
  <si>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</si>
  <si>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</si>
  <si>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</si>
  <si>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</si>
  <si>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</si>
  <si>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</si>
  <si>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</si>
  <si>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</si>
  <si>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</si>
  <si>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</si>
  <si>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</si>
  <si>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</si>
  <si>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</si>
  <si>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</si>
  <si>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</si>
  <si>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</si>
  <si>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</si>
  <si>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</si>
  <si>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</si>
  <si>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</si>
  <si>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</si>
  <si>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</si>
  <si>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</si>
  <si>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</si>
  <si>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</si>
  <si>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</si>
  <si>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</si>
  <si>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</si>
  <si>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</si>
  <si>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</si>
  <si>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</si>
  <si>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</si>
  <si>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</si>
  <si>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</si>
  <si>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</si>
  <si>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</si>
  <si>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</si>
  <si>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</si>
  <si>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</si>
  <si>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</si>
  <si>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</si>
  <si>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</si>
  <si>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</si>
  <si>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01.01.2008 - 31.12.2008</t>
  </si>
  <si>
    <t>01.01.2009 - 30.09.2009</t>
  </si>
  <si>
    <t>Дата на съставяне: 27.10.2009</t>
  </si>
  <si>
    <t>01.07.2009 - 30.09.2009</t>
  </si>
  <si>
    <t>01.07.2008 - 30.09.2008</t>
  </si>
  <si>
    <t>Дата на съставяне: 27.10.2009г.</t>
  </si>
  <si>
    <t xml:space="preserve">Дата на съставяне:    27.10.2009                     </t>
  </si>
  <si>
    <t xml:space="preserve">Дата  на съставяне: 27.10.2009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</si>
</sst>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6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1" fontId="0" fillId="0" borderId="1" xfId="19" applyNumberFormat="1" applyFont="1" applyBorder="1" applyAlignment="1" applyProtection="1">
      <alignment horizontal="right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6" applyFont="1" applyBorder="1" applyAlignment="1" applyProtection="1">
      <alignment horizontal="center" vertical="center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D76">
      <selection activeCell="G70" sqref="G70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10" t="s">
        <v>606</v>
      </c>
      <c r="B1" s="610"/>
      <c r="C1" s="610"/>
      <c r="D1" s="610"/>
      <c r="E1" s="610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1" t="s">
        <v>347</v>
      </c>
      <c r="B3" s="612"/>
      <c r="C3" s="612"/>
      <c r="D3" s="612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1" t="s">
        <v>608</v>
      </c>
      <c r="B4" s="613"/>
      <c r="C4" s="613"/>
      <c r="D4" s="613"/>
      <c r="E4" s="493" t="s">
        <v>853</v>
      </c>
      <c r="F4" s="616"/>
      <c r="G4" s="617"/>
      <c r="H4" s="483" t="s">
        <v>609</v>
      </c>
    </row>
    <row r="5" spans="1:8" ht="15.75">
      <c r="A5" s="611" t="s">
        <v>45</v>
      </c>
      <c r="B5" s="620"/>
      <c r="C5" s="620"/>
      <c r="D5" s="620"/>
      <c r="E5" s="494" t="s">
        <v>858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18" t="s">
        <v>349</v>
      </c>
      <c r="H6" s="619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436">
        <v>985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436">
        <v>1416</v>
      </c>
      <c r="D12" s="436">
        <v>1438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436">
        <v>824</v>
      </c>
      <c r="D13" s="436">
        <v>840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436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436">
        <v>794</v>
      </c>
      <c r="D15" s="436">
        <v>827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436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436">
        <v>1126</v>
      </c>
      <c r="D17" s="436">
        <v>946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436">
        <v>52</v>
      </c>
      <c r="D18" s="436">
        <v>55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506">
        <f>SUM(C11:C18)</f>
        <v>5197</v>
      </c>
      <c r="D19" s="506">
        <f>SUM(D11:D18)</f>
        <v>5091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1413</v>
      </c>
      <c r="H20" s="438">
        <v>1413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436">
        <v>9</v>
      </c>
      <c r="D23" s="436">
        <v>11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436">
        <v>115</v>
      </c>
      <c r="D24" s="436">
        <v>118</v>
      </c>
      <c r="E24" s="521" t="s">
        <v>665</v>
      </c>
      <c r="F24" s="437" t="s">
        <v>368</v>
      </c>
      <c r="G24" s="438">
        <v>5</v>
      </c>
      <c r="H24" s="438">
        <v>5</v>
      </c>
    </row>
    <row r="25" spans="1:18" ht="15">
      <c r="A25" s="504" t="s">
        <v>666</v>
      </c>
      <c r="B25" s="435" t="s">
        <v>667</v>
      </c>
      <c r="C25" s="436"/>
      <c r="D25" s="436"/>
      <c r="E25" s="526" t="s">
        <v>557</v>
      </c>
      <c r="F25" s="441" t="s">
        <v>668</v>
      </c>
      <c r="G25" s="474">
        <f>G19+G20+G21</f>
        <v>1599</v>
      </c>
      <c r="H25" s="474">
        <f>H19+H20+H21</f>
        <v>1599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436">
        <v>42</v>
      </c>
      <c r="D26" s="436">
        <v>47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506">
        <f>SUM(C23:C26)</f>
        <v>166</v>
      </c>
      <c r="D27" s="506">
        <f>SUM(D23:D26)</f>
        <v>176</v>
      </c>
      <c r="E27" s="525" t="s">
        <v>673</v>
      </c>
      <c r="F27" s="437" t="s">
        <v>674</v>
      </c>
      <c r="G27" s="442">
        <f>SUM(G28:G30)</f>
        <v>1510</v>
      </c>
      <c r="H27" s="442">
        <f>SUM(H28:H30)</f>
        <v>1234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438">
        <v>1560</v>
      </c>
      <c r="H28" s="438">
        <v>1284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438">
        <v>-50</v>
      </c>
      <c r="H29" s="438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438"/>
      <c r="H30" s="438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438"/>
      <c r="H31" s="438">
        <v>276</v>
      </c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438">
        <v>-568</v>
      </c>
      <c r="H32" s="438"/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G27+G31+G32</f>
        <v>942</v>
      </c>
      <c r="H33" s="474">
        <f>H27+H31</f>
        <v>1510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>
        <v>12</v>
      </c>
      <c r="D35" s="436">
        <v>12</v>
      </c>
      <c r="E35" s="527"/>
      <c r="F35" s="455"/>
      <c r="G35" s="456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4664</v>
      </c>
      <c r="H36" s="474">
        <f>H33+H25+H17</f>
        <v>5232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/>
      <c r="H39" s="509">
        <v>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45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462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456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>
        <f>C35</f>
        <v>12</v>
      </c>
      <c r="D45" s="506">
        <v>12</v>
      </c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/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v>2934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436">
        <v>260</v>
      </c>
      <c r="D50" s="436">
        <v>270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447">
        <f>C50</f>
        <v>260</v>
      </c>
      <c r="D51" s="447">
        <f>SUM(D47:D50)</f>
        <v>270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51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436">
        <v>15</v>
      </c>
      <c r="D53" s="436">
        <v>32</v>
      </c>
      <c r="E53" s="521" t="s">
        <v>742</v>
      </c>
      <c r="F53" s="441" t="s">
        <v>743</v>
      </c>
      <c r="G53" s="438">
        <v>72</v>
      </c>
      <c r="H53" s="438">
        <v>72</v>
      </c>
    </row>
    <row r="54" spans="1:8" ht="17.25" customHeight="1">
      <c r="A54" s="504" t="s">
        <v>744</v>
      </c>
      <c r="B54" s="446" t="s">
        <v>745</v>
      </c>
      <c r="C54" s="436"/>
      <c r="D54" s="436"/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506">
        <f>C19+C27+C45+C50+C53</f>
        <v>5650</v>
      </c>
      <c r="D55" s="506">
        <f>D51+D45+D53+D27+D19</f>
        <v>5581</v>
      </c>
      <c r="E55" s="430" t="s">
        <v>750</v>
      </c>
      <c r="F55" s="457" t="s">
        <v>751</v>
      </c>
      <c r="G55" s="474">
        <f>G49+G53</f>
        <v>3006</v>
      </c>
      <c r="H55" s="474">
        <f>H49+H51+H52+H53+H54</f>
        <v>3006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436">
        <v>4</v>
      </c>
      <c r="D58" s="436">
        <v>3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436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436">
        <v>1080</v>
      </c>
      <c r="D60" s="436">
        <v>1273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436">
        <v>25</v>
      </c>
      <c r="D61" s="436">
        <v>22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436"/>
      <c r="D62" s="436"/>
      <c r="E62" s="522" t="s">
        <v>771</v>
      </c>
      <c r="F62" s="437" t="s">
        <v>772</v>
      </c>
      <c r="G62" s="438">
        <v>43</v>
      </c>
      <c r="H62" s="438">
        <v>43</v>
      </c>
    </row>
    <row r="63" spans="1:13" ht="15">
      <c r="A63" s="504" t="s">
        <v>773</v>
      </c>
      <c r="B63" s="435" t="s">
        <v>774</v>
      </c>
      <c r="C63" s="436"/>
      <c r="D63" s="436">
        <v>23</v>
      </c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506">
        <f>SUM(C58:C63)</f>
        <v>1109</v>
      </c>
      <c r="D64" s="506">
        <f>SUM(D58:D63)</f>
        <v>1321</v>
      </c>
      <c r="E64" s="521" t="s">
        <v>778</v>
      </c>
      <c r="F64" s="437" t="s">
        <v>779</v>
      </c>
      <c r="G64" s="438">
        <v>83</v>
      </c>
      <c r="H64" s="438">
        <v>36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15</v>
      </c>
      <c r="H66" s="438">
        <v>26</v>
      </c>
    </row>
    <row r="67" spans="1:8" ht="15">
      <c r="A67" s="504" t="s">
        <v>785</v>
      </c>
      <c r="B67" s="435" t="s">
        <v>786</v>
      </c>
      <c r="C67" s="436">
        <v>17</v>
      </c>
      <c r="D67" s="436">
        <v>17</v>
      </c>
      <c r="E67" s="521" t="s">
        <v>787</v>
      </c>
      <c r="F67" s="437" t="s">
        <v>788</v>
      </c>
      <c r="G67" s="438">
        <v>7</v>
      </c>
      <c r="H67" s="438">
        <v>7</v>
      </c>
    </row>
    <row r="68" spans="1:8" ht="15">
      <c r="A68" s="504" t="s">
        <v>789</v>
      </c>
      <c r="B68" s="435" t="s">
        <v>790</v>
      </c>
      <c r="C68" s="436">
        <v>343</v>
      </c>
      <c r="D68" s="436">
        <v>384</v>
      </c>
      <c r="E68" s="521" t="s">
        <v>791</v>
      </c>
      <c r="F68" s="437" t="s">
        <v>792</v>
      </c>
      <c r="G68" s="438">
        <v>15</v>
      </c>
      <c r="H68" s="438">
        <v>32</v>
      </c>
    </row>
    <row r="69" spans="1:8" ht="15">
      <c r="A69" s="504" t="s">
        <v>793</v>
      </c>
      <c r="B69" s="435" t="s">
        <v>794</v>
      </c>
      <c r="C69" s="436"/>
      <c r="D69" s="436"/>
      <c r="E69" s="524" t="s">
        <v>67</v>
      </c>
      <c r="F69" s="437" t="s">
        <v>795</v>
      </c>
      <c r="G69" s="438">
        <v>62</v>
      </c>
      <c r="H69" s="438">
        <v>2</v>
      </c>
    </row>
    <row r="70" spans="1:8" ht="25.5">
      <c r="A70" s="504" t="s">
        <v>796</v>
      </c>
      <c r="B70" s="435" t="s">
        <v>797</v>
      </c>
      <c r="C70" s="436"/>
      <c r="D70" s="436"/>
      <c r="E70" s="521" t="s">
        <v>798</v>
      </c>
      <c r="F70" s="437" t="s">
        <v>799</v>
      </c>
      <c r="G70" s="438"/>
      <c r="H70" s="438"/>
    </row>
    <row r="71" spans="1:18" ht="15">
      <c r="A71" s="504" t="s">
        <v>800</v>
      </c>
      <c r="B71" s="435" t="s">
        <v>801</v>
      </c>
      <c r="C71" s="436"/>
      <c r="D71" s="436"/>
      <c r="E71" s="526" t="s">
        <v>644</v>
      </c>
      <c r="F71" s="466" t="s">
        <v>802</v>
      </c>
      <c r="G71" s="510">
        <f>G62+G64+G66+G67+G68+G69</f>
        <v>225</v>
      </c>
      <c r="H71" s="510">
        <f>SUM(H62:H70)</f>
        <v>146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4" t="s">
        <v>803</v>
      </c>
      <c r="B72" s="435" t="s">
        <v>804</v>
      </c>
      <c r="C72" s="436">
        <v>33</v>
      </c>
      <c r="D72" s="436">
        <v>32</v>
      </c>
      <c r="E72" s="522"/>
      <c r="F72" s="467"/>
      <c r="G72" s="468"/>
      <c r="H72" s="468"/>
    </row>
    <row r="73" spans="1:8" ht="15">
      <c r="A73" s="504" t="s">
        <v>805</v>
      </c>
      <c r="B73" s="435" t="s">
        <v>806</v>
      </c>
      <c r="C73" s="436"/>
      <c r="D73" s="436"/>
      <c r="E73" s="531"/>
      <c r="F73" s="469"/>
      <c r="G73" s="470"/>
      <c r="H73" s="470"/>
    </row>
    <row r="74" spans="1:8" ht="15" customHeight="1">
      <c r="A74" s="504" t="s">
        <v>807</v>
      </c>
      <c r="B74" s="435" t="s">
        <v>808</v>
      </c>
      <c r="C74" s="436">
        <v>45</v>
      </c>
      <c r="D74" s="436">
        <v>55</v>
      </c>
      <c r="E74" s="521" t="s">
        <v>809</v>
      </c>
      <c r="F74" s="471" t="s">
        <v>810</v>
      </c>
      <c r="G74" s="438"/>
      <c r="H74" s="438"/>
    </row>
    <row r="75" spans="1:15" ht="15">
      <c r="A75" s="505" t="s">
        <v>557</v>
      </c>
      <c r="B75" s="446" t="s">
        <v>811</v>
      </c>
      <c r="C75" s="506">
        <f>C67+C68+C71+C72+C74</f>
        <v>438</v>
      </c>
      <c r="D75" s="506">
        <f>SUM(D67:D74)</f>
        <v>488</v>
      </c>
      <c r="E75" s="524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4"/>
      <c r="B76" s="435"/>
      <c r="C76" s="451"/>
      <c r="D76" s="451"/>
      <c r="E76" s="521" t="s">
        <v>813</v>
      </c>
      <c r="F76" s="441" t="s">
        <v>814</v>
      </c>
      <c r="G76" s="438"/>
      <c r="H76" s="438"/>
    </row>
    <row r="77" spans="1:13" ht="15">
      <c r="A77" s="504" t="s">
        <v>815</v>
      </c>
      <c r="B77" s="435"/>
      <c r="C77" s="451"/>
      <c r="D77" s="451"/>
      <c r="E77" s="521"/>
      <c r="F77" s="472"/>
      <c r="G77" s="473"/>
      <c r="H77" s="473"/>
      <c r="M77" s="452"/>
    </row>
    <row r="78" spans="1:14" ht="24" customHeight="1">
      <c r="A78" s="504" t="s">
        <v>816</v>
      </c>
      <c r="B78" s="435" t="s">
        <v>817</v>
      </c>
      <c r="C78" s="447"/>
      <c r="D78" s="447"/>
      <c r="E78" s="521"/>
      <c r="F78" s="473"/>
      <c r="G78" s="473"/>
      <c r="H78" s="473"/>
      <c r="I78" s="443"/>
      <c r="J78" s="443"/>
      <c r="K78" s="443"/>
      <c r="L78" s="443"/>
      <c r="M78" s="443"/>
      <c r="N78" s="443"/>
    </row>
    <row r="79" spans="1:18" ht="15">
      <c r="A79" s="504" t="s">
        <v>818</v>
      </c>
      <c r="B79" s="435" t="s">
        <v>819</v>
      </c>
      <c r="C79" s="436"/>
      <c r="D79" s="436"/>
      <c r="E79" s="529" t="s">
        <v>820</v>
      </c>
      <c r="F79" s="457" t="s">
        <v>821</v>
      </c>
      <c r="G79" s="474">
        <f>G71</f>
        <v>225</v>
      </c>
      <c r="H79" s="474">
        <f>H71+H75</f>
        <v>146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4" t="s">
        <v>822</v>
      </c>
      <c r="B80" s="435" t="s">
        <v>823</v>
      </c>
      <c r="C80" s="436"/>
      <c r="D80" s="436"/>
      <c r="E80" s="521"/>
      <c r="F80" s="475"/>
      <c r="G80" s="476"/>
      <c r="H80" s="476"/>
    </row>
    <row r="81" spans="1:8" ht="15">
      <c r="A81" s="504" t="s">
        <v>824</v>
      </c>
      <c r="B81" s="435" t="s">
        <v>825</v>
      </c>
      <c r="C81" s="436"/>
      <c r="D81" s="436"/>
      <c r="E81" s="531"/>
      <c r="F81" s="476"/>
      <c r="G81" s="476"/>
      <c r="H81" s="476"/>
    </row>
    <row r="82" spans="1:8" ht="15">
      <c r="A82" s="504" t="s">
        <v>826</v>
      </c>
      <c r="B82" s="435" t="s">
        <v>827</v>
      </c>
      <c r="C82" s="436"/>
      <c r="D82" s="436"/>
      <c r="E82" s="528"/>
      <c r="F82" s="476"/>
      <c r="G82" s="476"/>
      <c r="H82" s="476"/>
    </row>
    <row r="83" spans="1:8" ht="15">
      <c r="A83" s="504" t="s">
        <v>713</v>
      </c>
      <c r="B83" s="435" t="s">
        <v>828</v>
      </c>
      <c r="C83" s="436"/>
      <c r="D83" s="436"/>
      <c r="E83" s="531"/>
      <c r="F83" s="476"/>
      <c r="G83" s="476"/>
      <c r="H83" s="476"/>
    </row>
    <row r="84" spans="1:14" ht="15">
      <c r="A84" s="504" t="s">
        <v>829</v>
      </c>
      <c r="B84" s="446" t="s">
        <v>830</v>
      </c>
      <c r="C84" s="447"/>
      <c r="D84" s="447"/>
      <c r="E84" s="528"/>
      <c r="F84" s="476"/>
      <c r="G84" s="476"/>
      <c r="H84" s="476"/>
      <c r="I84" s="443"/>
      <c r="J84" s="443"/>
      <c r="K84" s="443"/>
      <c r="L84" s="443"/>
      <c r="M84" s="443"/>
      <c r="N84" s="443"/>
    </row>
    <row r="85" spans="1:13" ht="15">
      <c r="A85" s="504"/>
      <c r="B85" s="446"/>
      <c r="C85" s="451"/>
      <c r="D85" s="451"/>
      <c r="E85" s="531"/>
      <c r="F85" s="476"/>
      <c r="G85" s="476"/>
      <c r="H85" s="476"/>
      <c r="M85" s="452"/>
    </row>
    <row r="86" spans="1:8" ht="14.25" customHeight="1">
      <c r="A86" s="504" t="s">
        <v>831</v>
      </c>
      <c r="B86" s="435"/>
      <c r="C86" s="451"/>
      <c r="D86" s="451"/>
      <c r="E86" s="528"/>
      <c r="F86" s="476"/>
      <c r="G86" s="476"/>
      <c r="H86" s="476"/>
    </row>
    <row r="87" spans="1:13" ht="15">
      <c r="A87" s="504" t="s">
        <v>832</v>
      </c>
      <c r="B87" s="435" t="s">
        <v>833</v>
      </c>
      <c r="C87" s="436">
        <v>4</v>
      </c>
      <c r="D87" s="436">
        <v>82</v>
      </c>
      <c r="E87" s="531"/>
      <c r="F87" s="476"/>
      <c r="G87" s="476"/>
      <c r="H87" s="476"/>
      <c r="M87" s="452"/>
    </row>
    <row r="88" spans="1:8" ht="15">
      <c r="A88" s="504" t="s">
        <v>834</v>
      </c>
      <c r="B88" s="435" t="s">
        <v>835</v>
      </c>
      <c r="C88" s="436">
        <v>258</v>
      </c>
      <c r="D88" s="436">
        <v>462</v>
      </c>
      <c r="E88" s="528"/>
      <c r="F88" s="476"/>
      <c r="G88" s="476"/>
      <c r="H88" s="476"/>
    </row>
    <row r="89" spans="1:13" ht="15">
      <c r="A89" s="504" t="s">
        <v>836</v>
      </c>
      <c r="B89" s="435" t="s">
        <v>837</v>
      </c>
      <c r="C89" s="436"/>
      <c r="D89" s="436"/>
      <c r="E89" s="528"/>
      <c r="F89" s="476"/>
      <c r="G89" s="476"/>
      <c r="H89" s="476"/>
      <c r="M89" s="452"/>
    </row>
    <row r="90" spans="1:8" ht="15">
      <c r="A90" s="504" t="s">
        <v>838</v>
      </c>
      <c r="B90" s="435" t="s">
        <v>839</v>
      </c>
      <c r="C90" s="436">
        <v>394</v>
      </c>
      <c r="D90" s="436">
        <v>407</v>
      </c>
      <c r="E90" s="528"/>
      <c r="F90" s="476"/>
      <c r="G90" s="476"/>
      <c r="H90" s="476"/>
    </row>
    <row r="91" spans="1:14" ht="14.25">
      <c r="A91" s="505" t="s">
        <v>840</v>
      </c>
      <c r="B91" s="446" t="s">
        <v>841</v>
      </c>
      <c r="C91" s="506">
        <f>C87+C88+C90</f>
        <v>656</v>
      </c>
      <c r="D91" s="506">
        <f>SUM(D87:D90)</f>
        <v>951</v>
      </c>
      <c r="E91" s="528"/>
      <c r="F91" s="476"/>
      <c r="G91" s="476"/>
      <c r="H91" s="476"/>
      <c r="I91" s="443"/>
      <c r="J91" s="443"/>
      <c r="K91" s="443"/>
      <c r="L91" s="443"/>
      <c r="M91" s="450"/>
      <c r="N91" s="443"/>
    </row>
    <row r="92" spans="1:8" ht="15">
      <c r="A92" s="504" t="s">
        <v>842</v>
      </c>
      <c r="B92" s="446" t="s">
        <v>843</v>
      </c>
      <c r="C92" s="436">
        <v>42</v>
      </c>
      <c r="D92" s="436">
        <v>43</v>
      </c>
      <c r="E92" s="528"/>
      <c r="F92" s="476"/>
      <c r="G92" s="476"/>
      <c r="H92" s="476"/>
    </row>
    <row r="93" spans="1:14" ht="15" thickBot="1">
      <c r="A93" s="514" t="s">
        <v>844</v>
      </c>
      <c r="B93" s="515" t="s">
        <v>845</v>
      </c>
      <c r="C93" s="516">
        <f>C64+C75+C91+C92</f>
        <v>2245</v>
      </c>
      <c r="D93" s="516">
        <f>D92+D91+D84+D75+D64</f>
        <v>2803</v>
      </c>
      <c r="E93" s="532"/>
      <c r="F93" s="511"/>
      <c r="G93" s="511"/>
      <c r="H93" s="511"/>
      <c r="I93" s="443"/>
      <c r="J93" s="443"/>
      <c r="K93" s="443"/>
      <c r="L93" s="443"/>
      <c r="M93" s="450"/>
      <c r="N93" s="443"/>
    </row>
    <row r="94" spans="1:18" ht="26.25" thickBot="1">
      <c r="A94" s="517" t="s">
        <v>846</v>
      </c>
      <c r="B94" s="518" t="s">
        <v>847</v>
      </c>
      <c r="C94" s="519">
        <f>C93+C55</f>
        <v>7895</v>
      </c>
      <c r="D94" s="519">
        <f>D93+D55</f>
        <v>8384</v>
      </c>
      <c r="E94" s="533" t="s">
        <v>848</v>
      </c>
      <c r="F94" s="512" t="s">
        <v>849</v>
      </c>
      <c r="G94" s="513">
        <f>G36+G55+G79</f>
        <v>7895</v>
      </c>
      <c r="H94" s="513">
        <f>H79+H55+H39+H36</f>
        <v>8384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7"/>
      <c r="B95" s="478"/>
      <c r="C95" s="477"/>
      <c r="D95" s="477"/>
      <c r="E95" s="479"/>
      <c r="F95" s="480"/>
      <c r="G95" s="481"/>
      <c r="H95" s="482"/>
      <c r="M95" s="452"/>
    </row>
    <row r="96" spans="1:13" ht="15">
      <c r="A96" s="483"/>
      <c r="B96" s="484"/>
      <c r="C96" s="416"/>
      <c r="D96" s="416"/>
      <c r="E96" s="485"/>
      <c r="F96" s="409"/>
      <c r="G96" s="410"/>
      <c r="H96" s="411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6" t="s">
        <v>859</v>
      </c>
      <c r="B98" s="484"/>
      <c r="C98" s="614"/>
      <c r="D98" s="614"/>
      <c r="E98" s="614"/>
      <c r="F98" s="409"/>
      <c r="G98" s="410"/>
      <c r="H98" s="411"/>
      <c r="M98" s="452"/>
    </row>
    <row r="99" spans="3:8" ht="15">
      <c r="C99" s="614" t="s">
        <v>42</v>
      </c>
      <c r="D99" s="615"/>
      <c r="E99" s="615"/>
      <c r="F99" s="409"/>
      <c r="G99" s="410"/>
      <c r="H99" s="411"/>
    </row>
    <row r="100" spans="1:5" ht="15">
      <c r="A100" s="488"/>
      <c r="B100" s="488"/>
      <c r="C100" s="614"/>
      <c r="D100" s="615"/>
      <c r="E100" s="615"/>
    </row>
    <row r="102" spans="2:5" ht="12.75">
      <c r="B102" s="491"/>
      <c r="E102" s="491"/>
    </row>
    <row r="104" ht="12.75">
      <c r="M104" s="452"/>
    </row>
    <row r="106" ht="12.75">
      <c r="M106" s="452"/>
    </row>
    <row r="108" spans="5:13" ht="12.75">
      <c r="E108" s="491"/>
      <c r="M108" s="452"/>
    </row>
    <row r="110" spans="5:13" ht="12.75">
      <c r="E110" s="491"/>
      <c r="M110" s="452"/>
    </row>
    <row r="118" ht="12.75">
      <c r="E118" s="491"/>
    </row>
    <row r="120" spans="5:13" ht="12.75">
      <c r="E120" s="491"/>
      <c r="M120" s="452"/>
    </row>
    <row r="122" spans="5:13" ht="12.75">
      <c r="E122" s="491"/>
      <c r="M122" s="452"/>
    </row>
    <row r="124" ht="12.75">
      <c r="E124" s="491"/>
    </row>
    <row r="126" spans="5:13" ht="12.75">
      <c r="E126" s="491"/>
      <c r="M126" s="452"/>
    </row>
    <row r="128" spans="5:13" ht="12.75">
      <c r="E128" s="491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91"/>
      <c r="M136" s="452"/>
    </row>
    <row r="138" spans="5:13" ht="12.75">
      <c r="E138" s="491"/>
      <c r="M138" s="452"/>
    </row>
    <row r="140" spans="5:13" ht="12.75">
      <c r="E140" s="491"/>
      <c r="M140" s="452"/>
    </row>
    <row r="142" spans="5:13" ht="12.75">
      <c r="E142" s="491"/>
      <c r="M142" s="452"/>
    </row>
    <row r="144" ht="12.75">
      <c r="E144" s="491"/>
    </row>
    <row r="146" ht="12.75">
      <c r="E146" s="491"/>
    </row>
    <row r="148" ht="12.75">
      <c r="E148" s="491"/>
    </row>
    <row r="150" spans="5:13" ht="12.75">
      <c r="E150" s="491"/>
      <c r="M150" s="452"/>
    </row>
    <row r="152" ht="12.75">
      <c r="M152" s="452"/>
    </row>
    <row r="154" ht="12.75">
      <c r="M154" s="452"/>
    </row>
    <row r="160" ht="12.75">
      <c r="E160" s="491"/>
    </row>
    <row r="162" ht="12.75">
      <c r="E162" s="491"/>
    </row>
    <row r="164" ht="12.75">
      <c r="E164" s="491"/>
    </row>
    <row r="166" ht="12.75">
      <c r="E166" s="491"/>
    </row>
    <row r="168" ht="12.75">
      <c r="E168" s="491"/>
    </row>
    <row r="176" ht="12.75">
      <c r="E176" s="491"/>
    </row>
    <row r="178" ht="12.75">
      <c r="E178" s="491"/>
    </row>
    <row r="180" ht="12.75">
      <c r="E180" s="491"/>
    </row>
    <row r="182" ht="12.75">
      <c r="E182" s="491"/>
    </row>
    <row r="186" ht="12.75">
      <c r="E186" s="491"/>
    </row>
  </sheetData>
  <mergeCells count="9">
    <mergeCell ref="F4:G4"/>
    <mergeCell ref="G6:H6"/>
    <mergeCell ref="C98:E98"/>
    <mergeCell ref="C99:E99"/>
    <mergeCell ref="A5:D5"/>
    <mergeCell ref="A1:E1"/>
    <mergeCell ref="A3:D3"/>
    <mergeCell ref="A4:D4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B19">
      <selection activeCell="H21" sqref="H21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21" t="s">
        <v>495</v>
      </c>
      <c r="B1" s="621"/>
      <c r="C1" s="621"/>
      <c r="D1" s="621"/>
      <c r="E1" s="621"/>
      <c r="F1" s="346"/>
      <c r="G1" s="347"/>
      <c r="H1" s="347"/>
    </row>
    <row r="2" spans="1:8" ht="14.25">
      <c r="A2" s="238" t="s">
        <v>347</v>
      </c>
      <c r="B2" s="607" t="str">
        <f>'[1]справка №1-БАЛАНС'!E3</f>
        <v>" Източна Газова Компания" АД</v>
      </c>
      <c r="C2" s="607"/>
      <c r="D2" s="607"/>
      <c r="E2" s="607"/>
      <c r="F2" s="608" t="s">
        <v>3</v>
      </c>
      <c r="G2" s="608"/>
      <c r="H2" s="520">
        <f>'[1]справка №1-БАЛАНС'!H3</f>
        <v>813159505</v>
      </c>
    </row>
    <row r="3" spans="1:8" ht="15">
      <c r="A3" s="238" t="s">
        <v>417</v>
      </c>
      <c r="B3" s="607" t="s">
        <v>853</v>
      </c>
      <c r="C3" s="607"/>
      <c r="D3" s="607"/>
      <c r="E3" s="607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22" t="s">
        <v>860</v>
      </c>
      <c r="C4" s="622"/>
      <c r="D4" s="622"/>
      <c r="E4" s="350"/>
      <c r="F4" s="346"/>
      <c r="G4" s="347"/>
      <c r="H4" s="351" t="s">
        <v>5</v>
      </c>
    </row>
    <row r="5" spans="1:4" ht="18" customHeight="1">
      <c r="A5" s="597" t="s">
        <v>420</v>
      </c>
      <c r="B5" s="609" t="s">
        <v>861</v>
      </c>
      <c r="C5" s="609"/>
      <c r="D5" s="609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48</v>
      </c>
      <c r="D10" s="365">
        <v>73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47</v>
      </c>
      <c r="D11" s="365">
        <v>83</v>
      </c>
      <c r="E11" s="363" t="s">
        <v>508</v>
      </c>
      <c r="F11" s="366" t="s">
        <v>509</v>
      </c>
      <c r="G11" s="367">
        <v>1118</v>
      </c>
      <c r="H11" s="367">
        <v>2117</v>
      </c>
    </row>
    <row r="12" spans="1:8" ht="12">
      <c r="A12" s="363" t="s">
        <v>510</v>
      </c>
      <c r="B12" s="364" t="s">
        <v>511</v>
      </c>
      <c r="C12" s="365">
        <v>57</v>
      </c>
      <c r="D12" s="365">
        <v>51</v>
      </c>
      <c r="E12" s="368" t="s">
        <v>512</v>
      </c>
      <c r="F12" s="366" t="s">
        <v>513</v>
      </c>
      <c r="G12" s="367">
        <v>9</v>
      </c>
      <c r="H12" s="367">
        <v>13</v>
      </c>
    </row>
    <row r="13" spans="1:18" ht="12">
      <c r="A13" s="363" t="s">
        <v>514</v>
      </c>
      <c r="B13" s="364" t="s">
        <v>515</v>
      </c>
      <c r="C13" s="365">
        <v>54</v>
      </c>
      <c r="D13" s="365">
        <v>50</v>
      </c>
      <c r="E13" s="368" t="s">
        <v>67</v>
      </c>
      <c r="F13" s="366" t="s">
        <v>516</v>
      </c>
      <c r="G13" s="367"/>
      <c r="H13" s="367">
        <v>6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10</v>
      </c>
      <c r="D14" s="365">
        <v>10</v>
      </c>
      <c r="E14" s="369" t="s">
        <v>519</v>
      </c>
      <c r="F14" s="370" t="s">
        <v>520</v>
      </c>
      <c r="G14" s="590">
        <f>SUM(G11:G13)</f>
        <v>1127</v>
      </c>
      <c r="H14" s="590">
        <f>SUM(H10:H13)</f>
        <v>2136</v>
      </c>
    </row>
    <row r="15" spans="1:8" ht="12">
      <c r="A15" s="363" t="s">
        <v>521</v>
      </c>
      <c r="B15" s="364" t="s">
        <v>522</v>
      </c>
      <c r="C15" s="365">
        <v>817</v>
      </c>
      <c r="D15" s="365">
        <v>1792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128</v>
      </c>
      <c r="D17" s="365">
        <v>1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1161</v>
      </c>
      <c r="D20" s="357">
        <f>SUM(D10:D19)</f>
        <v>2060</v>
      </c>
      <c r="E20" s="358" t="s">
        <v>537</v>
      </c>
      <c r="F20" s="371" t="s">
        <v>538</v>
      </c>
      <c r="G20" s="367">
        <v>5</v>
      </c>
      <c r="H20" s="367">
        <v>2</v>
      </c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58</v>
      </c>
      <c r="D23" s="365">
        <v>59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90">
        <f>G20+G23</f>
        <v>5</v>
      </c>
      <c r="H25" s="590">
        <f>H20+H23</f>
        <v>2</v>
      </c>
    </row>
    <row r="26" spans="1:14" ht="12">
      <c r="A26" s="363" t="s">
        <v>67</v>
      </c>
      <c r="B26" s="378" t="s">
        <v>556</v>
      </c>
      <c r="C26" s="365">
        <v>10</v>
      </c>
      <c r="D26" s="365">
        <v>10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68</v>
      </c>
      <c r="D27" s="357">
        <f>SUM(D23:D26)</f>
        <v>69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C27+C20</f>
        <v>1229</v>
      </c>
      <c r="D29" s="535">
        <f>D20+D27</f>
        <v>2129</v>
      </c>
      <c r="E29" s="356" t="s">
        <v>561</v>
      </c>
      <c r="F29" s="373" t="s">
        <v>562</v>
      </c>
      <c r="G29" s="590">
        <f>G14+G25</f>
        <v>1132</v>
      </c>
      <c r="H29" s="590">
        <f>H14+H25</f>
        <v>2138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>
        <f>G29-C29</f>
        <v>-97</v>
      </c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1229</v>
      </c>
      <c r="D34" s="357">
        <f>D29+D32+D33</f>
        <v>2129</v>
      </c>
      <c r="E34" s="356" t="s">
        <v>577</v>
      </c>
      <c r="F34" s="373" t="s">
        <v>578</v>
      </c>
      <c r="G34" s="536">
        <f>G29+G32+G33</f>
        <v>1132</v>
      </c>
      <c r="H34" s="536">
        <f>H29+H32+H33</f>
        <v>2138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>
        <f>H34-D34</f>
        <v>9</v>
      </c>
      <c r="E35" s="382" t="s">
        <v>581</v>
      </c>
      <c r="F35" s="373" t="s">
        <v>582</v>
      </c>
      <c r="G35" s="536">
        <f>C34-G34</f>
        <v>97</v>
      </c>
      <c r="H35" s="537"/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1">
        <f>G35-C36</f>
        <v>97</v>
      </c>
      <c r="H40" s="591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C34+C35</f>
        <v>1229</v>
      </c>
      <c r="D43" s="536">
        <f>D34+D35</f>
        <v>2138</v>
      </c>
      <c r="E43" s="382" t="s">
        <v>604</v>
      </c>
      <c r="F43" s="390" t="s">
        <v>605</v>
      </c>
      <c r="G43" s="536">
        <f>G34+G40</f>
        <v>1229</v>
      </c>
      <c r="H43" s="536">
        <f>H34-H40</f>
        <v>2138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862</v>
      </c>
      <c r="B46" s="348"/>
      <c r="C46" s="403"/>
      <c r="D46" s="596" t="s">
        <v>42</v>
      </c>
      <c r="E46" s="596"/>
      <c r="F46" s="595"/>
      <c r="G46" s="595"/>
      <c r="H46" s="595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6"/>
      <c r="E48" s="596"/>
      <c r="F48" s="596"/>
      <c r="G48" s="596"/>
      <c r="H48" s="596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B5:D5"/>
    <mergeCell ref="B4:D4"/>
    <mergeCell ref="A1:E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5">
      <selection activeCell="A57" sqref="A57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2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3" t="str">
        <f>'[1]справка №1-БАЛАНС'!E3</f>
        <v>" Източна Газова Компания" АД</v>
      </c>
      <c r="C4" s="545" t="s">
        <v>3</v>
      </c>
      <c r="D4" s="545">
        <f>'[1]справка №1-БАЛАНС'!H3</f>
        <v>813159505</v>
      </c>
      <c r="E4" s="313"/>
      <c r="F4" s="313"/>
    </row>
    <row r="5" spans="1:4" ht="15">
      <c r="A5" s="317" t="s">
        <v>417</v>
      </c>
      <c r="B5" s="543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4" t="s">
        <v>858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8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1" t="s">
        <v>421</v>
      </c>
      <c r="B9" s="327"/>
      <c r="C9" s="328"/>
      <c r="D9" s="328"/>
      <c r="E9" s="329"/>
      <c r="F9" s="329"/>
    </row>
    <row r="10" spans="1:6" ht="12">
      <c r="A10" s="539" t="s">
        <v>422</v>
      </c>
      <c r="B10" s="330" t="s">
        <v>423</v>
      </c>
      <c r="C10" s="338">
        <v>3576</v>
      </c>
      <c r="D10" s="338">
        <v>8786</v>
      </c>
      <c r="E10" s="329"/>
      <c r="F10" s="329"/>
    </row>
    <row r="11" spans="1:13" ht="12">
      <c r="A11" s="539" t="s">
        <v>424</v>
      </c>
      <c r="B11" s="330" t="s">
        <v>425</v>
      </c>
      <c r="C11" s="338">
        <v>-2762</v>
      </c>
      <c r="D11" s="338">
        <v>-7822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9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9" t="s">
        <v>428</v>
      </c>
      <c r="B13" s="330" t="s">
        <v>429</v>
      </c>
      <c r="C13" s="338">
        <v>-191</v>
      </c>
      <c r="D13" s="338">
        <v>-175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9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40" t="s">
        <v>432</v>
      </c>
      <c r="B15" s="330" t="s">
        <v>433</v>
      </c>
      <c r="C15" s="338"/>
      <c r="D15" s="338">
        <v>-114</v>
      </c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9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9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40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9" t="s">
        <v>440</v>
      </c>
      <c r="B19" s="330" t="s">
        <v>441</v>
      </c>
      <c r="C19" s="338">
        <v>-507</v>
      </c>
      <c r="D19" s="338">
        <v>-956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6">
        <f>SUM(C10:C19)</f>
        <v>116</v>
      </c>
      <c r="D20" s="546">
        <f>SUM(D10:D19)</f>
        <v>-281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1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9" t="s">
        <v>445</v>
      </c>
      <c r="B22" s="330" t="s">
        <v>446</v>
      </c>
      <c r="C22" s="338">
        <v>-388</v>
      </c>
      <c r="D22" s="338">
        <v>-550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9" t="s">
        <v>447</v>
      </c>
      <c r="B23" s="330" t="s">
        <v>448</v>
      </c>
      <c r="C23" s="338"/>
      <c r="D23" s="338">
        <v>612</v>
      </c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9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9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9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9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9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9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9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9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6">
        <f>SUM(C22:C31)</f>
        <v>-388</v>
      </c>
      <c r="D32" s="546">
        <f>SUM(D22:D31)</f>
        <v>62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1" t="s">
        <v>466</v>
      </c>
      <c r="B33" s="336"/>
      <c r="C33" s="337"/>
      <c r="D33" s="337"/>
      <c r="E33" s="329"/>
      <c r="F33" s="329"/>
    </row>
    <row r="34" spans="1:6" ht="12">
      <c r="A34" s="539" t="s">
        <v>467</v>
      </c>
      <c r="B34" s="330" t="s">
        <v>468</v>
      </c>
      <c r="C34" s="338"/>
      <c r="D34" s="338"/>
      <c r="E34" s="329"/>
      <c r="F34" s="329"/>
    </row>
    <row r="35" spans="1:6" ht="12">
      <c r="A35" s="540" t="s">
        <v>469</v>
      </c>
      <c r="B35" s="330" t="s">
        <v>470</v>
      </c>
      <c r="C35" s="338"/>
      <c r="D35" s="338"/>
      <c r="E35" s="329"/>
      <c r="F35" s="329"/>
    </row>
    <row r="36" spans="1:6" ht="12">
      <c r="A36" s="539" t="s">
        <v>471</v>
      </c>
      <c r="B36" s="330" t="s">
        <v>472</v>
      </c>
      <c r="C36" s="338">
        <v>14</v>
      </c>
      <c r="D36" s="338">
        <v>18</v>
      </c>
      <c r="E36" s="329"/>
      <c r="F36" s="329"/>
    </row>
    <row r="37" spans="1:6" ht="12">
      <c r="A37" s="539" t="s">
        <v>473</v>
      </c>
      <c r="B37" s="330" t="s">
        <v>474</v>
      </c>
      <c r="C37" s="338"/>
      <c r="D37" s="338"/>
      <c r="E37" s="329"/>
      <c r="F37" s="329"/>
    </row>
    <row r="38" spans="1:6" ht="12">
      <c r="A38" s="539" t="s">
        <v>475</v>
      </c>
      <c r="B38" s="330" t="s">
        <v>476</v>
      </c>
      <c r="C38" s="338"/>
      <c r="D38" s="338"/>
      <c r="E38" s="329"/>
      <c r="F38" s="329"/>
    </row>
    <row r="39" spans="1:6" ht="12">
      <c r="A39" s="539" t="s">
        <v>477</v>
      </c>
      <c r="B39" s="330" t="s">
        <v>478</v>
      </c>
      <c r="C39" s="338">
        <v>-27</v>
      </c>
      <c r="D39" s="338">
        <v>-145</v>
      </c>
      <c r="E39" s="329"/>
      <c r="F39" s="329"/>
    </row>
    <row r="40" spans="1:6" ht="12">
      <c r="A40" s="539" t="s">
        <v>479</v>
      </c>
      <c r="B40" s="330" t="s">
        <v>480</v>
      </c>
      <c r="C40" s="338"/>
      <c r="D40" s="338"/>
      <c r="E40" s="329"/>
      <c r="F40" s="329"/>
    </row>
    <row r="41" spans="1:8" ht="12">
      <c r="A41" s="539" t="s">
        <v>481</v>
      </c>
      <c r="B41" s="330" t="s">
        <v>482</v>
      </c>
      <c r="C41" s="338">
        <v>-10</v>
      </c>
      <c r="D41" s="338">
        <v>-3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6">
        <f>C36+C39+C41</f>
        <v>-23</v>
      </c>
      <c r="D42" s="546">
        <f>SUM(D34:D41)</f>
        <v>-130</v>
      </c>
      <c r="E42" s="329"/>
      <c r="F42" s="329"/>
      <c r="G42" s="332"/>
      <c r="H42" s="332"/>
    </row>
    <row r="43" spans="1:8" ht="12">
      <c r="A43" s="541" t="s">
        <v>485</v>
      </c>
      <c r="B43" s="335" t="s">
        <v>486</v>
      </c>
      <c r="C43" s="546">
        <f>C20+C32+C42:C42</f>
        <v>-295</v>
      </c>
      <c r="D43" s="546">
        <f>D20+D32+D42</f>
        <v>-349</v>
      </c>
      <c r="E43" s="329"/>
      <c r="F43" s="329"/>
      <c r="G43" s="332"/>
      <c r="H43" s="332"/>
    </row>
    <row r="44" spans="1:8" ht="12">
      <c r="A44" s="539" t="s">
        <v>487</v>
      </c>
      <c r="B44" s="336" t="s">
        <v>488</v>
      </c>
      <c r="C44" s="338">
        <v>951</v>
      </c>
      <c r="D44" s="338">
        <v>1386</v>
      </c>
      <c r="E44" s="329"/>
      <c r="F44" s="329"/>
      <c r="G44" s="332"/>
      <c r="H44" s="332"/>
    </row>
    <row r="45" spans="1:8" ht="12">
      <c r="A45" s="539" t="s">
        <v>489</v>
      </c>
      <c r="B45" s="336" t="s">
        <v>490</v>
      </c>
      <c r="C45" s="328">
        <f>C44+C43</f>
        <v>656</v>
      </c>
      <c r="D45" s="328">
        <f>D44+D43</f>
        <v>1037</v>
      </c>
      <c r="E45" s="329"/>
      <c r="F45" s="329"/>
      <c r="G45" s="332"/>
      <c r="H45" s="332"/>
    </row>
    <row r="46" spans="1:8" ht="12">
      <c r="A46" s="539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9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7"/>
      <c r="C50" s="623"/>
      <c r="D50" s="623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4" t="s">
        <v>261</v>
      </c>
      <c r="C52" s="624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6">
      <selection activeCell="A35" sqref="A35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7" t="s">
        <v>346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8" t="str">
        <f>'[1]справка №1-БАЛАНС'!E3</f>
        <v>" Източна Газова Компания" АД</v>
      </c>
      <c r="C3" s="628"/>
      <c r="D3" s="628"/>
      <c r="E3" s="628"/>
      <c r="F3" s="628"/>
      <c r="G3" s="628"/>
      <c r="H3" s="628"/>
      <c r="I3" s="628"/>
      <c r="J3" s="236"/>
      <c r="K3" s="629" t="s">
        <v>3</v>
      </c>
      <c r="L3" s="629"/>
      <c r="M3" s="549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8" t="s">
        <v>853</v>
      </c>
      <c r="C4" s="628"/>
      <c r="D4" s="628"/>
      <c r="E4" s="628"/>
      <c r="F4" s="628"/>
      <c r="G4" s="628"/>
      <c r="H4" s="628"/>
      <c r="I4" s="628"/>
      <c r="J4" s="240"/>
      <c r="K4" s="630"/>
      <c r="L4" s="630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5" t="s">
        <v>858</v>
      </c>
      <c r="C5" s="625"/>
      <c r="D5" s="625"/>
      <c r="E5" s="625"/>
      <c r="F5" s="548"/>
      <c r="G5" s="548"/>
      <c r="H5" s="548"/>
      <c r="I5" s="548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8">
        <v>2123</v>
      </c>
      <c r="D11" s="559">
        <v>181</v>
      </c>
      <c r="E11" s="559">
        <v>1413</v>
      </c>
      <c r="F11" s="559"/>
      <c r="G11" s="559"/>
      <c r="H11" s="559">
        <v>5</v>
      </c>
      <c r="I11" s="559">
        <v>1510</v>
      </c>
      <c r="J11" s="559"/>
      <c r="K11" s="559"/>
      <c r="L11" s="560">
        <f>SUM(C11:K11)</f>
        <v>5232</v>
      </c>
      <c r="M11" s="561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1"/>
      <c r="D15" s="551"/>
      <c r="E15" s="551"/>
      <c r="F15" s="551"/>
      <c r="G15" s="551"/>
      <c r="H15" s="551"/>
      <c r="I15" s="551"/>
      <c r="J15" s="551"/>
      <c r="K15" s="551"/>
      <c r="L15" s="550"/>
      <c r="M15" s="551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2"/>
      <c r="J16" s="553">
        <v>568</v>
      </c>
      <c r="K16" s="554"/>
      <c r="L16" s="550">
        <v>-568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8">
        <v>2123</v>
      </c>
      <c r="D29" s="555">
        <v>181</v>
      </c>
      <c r="E29" s="555">
        <f>E11-E23</f>
        <v>1413</v>
      </c>
      <c r="F29" s="555"/>
      <c r="G29" s="555"/>
      <c r="H29" s="555">
        <v>5</v>
      </c>
      <c r="I29" s="555"/>
      <c r="J29" s="555">
        <f>I11-J16</f>
        <v>942</v>
      </c>
      <c r="K29" s="555"/>
      <c r="L29" s="550">
        <f>L11+L16</f>
        <v>4664</v>
      </c>
      <c r="M29" s="555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6"/>
      <c r="D31" s="556"/>
      <c r="E31" s="556"/>
      <c r="F31" s="556"/>
      <c r="G31" s="556"/>
      <c r="H31" s="556"/>
      <c r="I31" s="556"/>
      <c r="J31" s="556"/>
      <c r="K31" s="556"/>
      <c r="L31" s="557"/>
      <c r="M31" s="556"/>
      <c r="N31" s="285"/>
    </row>
    <row r="32" spans="1:23" ht="23.25" customHeight="1" thickBot="1">
      <c r="A32" s="279" t="s">
        <v>414</v>
      </c>
      <c r="B32" s="286" t="s">
        <v>415</v>
      </c>
      <c r="C32" s="558">
        <v>2123</v>
      </c>
      <c r="D32" s="559">
        <v>181</v>
      </c>
      <c r="E32" s="559">
        <f>E29</f>
        <v>1413</v>
      </c>
      <c r="F32" s="559"/>
      <c r="G32" s="559"/>
      <c r="H32" s="559">
        <v>5</v>
      </c>
      <c r="I32" s="559"/>
      <c r="J32" s="559">
        <f>J29</f>
        <v>942</v>
      </c>
      <c r="K32" s="559"/>
      <c r="L32" s="560">
        <f>L29</f>
        <v>4664</v>
      </c>
      <c r="M32" s="561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62"/>
      <c r="I35" s="562"/>
      <c r="J35" s="562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6"/>
      <c r="M38" s="626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H46" sqref="H46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9"/>
      <c r="G1" s="569"/>
      <c r="H1" s="569"/>
      <c r="I1" s="569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31" t="s">
        <v>2</v>
      </c>
      <c r="B2" s="632"/>
      <c r="C2" s="633" t="str">
        <f>'[1]справка №1-БАЛАНС'!E3</f>
        <v>" Източна Газова Компания" АД</v>
      </c>
      <c r="D2" s="633"/>
      <c r="E2" s="633"/>
      <c r="F2" s="633"/>
      <c r="G2" s="633"/>
      <c r="H2" s="633"/>
      <c r="I2" s="168" t="s">
        <v>3</v>
      </c>
      <c r="J2" s="169"/>
      <c r="K2" s="646">
        <f>'[1]справка №1-БАЛАНС'!H3</f>
        <v>813159505</v>
      </c>
      <c r="L2" s="646"/>
      <c r="P2" s="170"/>
      <c r="Q2" s="170"/>
      <c r="R2" s="104"/>
    </row>
    <row r="3" spans="1:18" ht="15">
      <c r="A3" s="631" t="s">
        <v>45</v>
      </c>
      <c r="B3" s="632"/>
      <c r="C3" s="634" t="s">
        <v>858</v>
      </c>
      <c r="D3" s="634"/>
      <c r="E3" s="634"/>
      <c r="F3" s="570"/>
      <c r="G3" s="570"/>
      <c r="H3" s="570"/>
      <c r="I3" s="55"/>
      <c r="J3" s="55"/>
      <c r="K3" s="55"/>
      <c r="L3" s="55"/>
      <c r="M3" s="637"/>
      <c r="N3" s="637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8" t="s">
        <v>47</v>
      </c>
      <c r="B5" s="639"/>
      <c r="C5" s="642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44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44" t="s">
        <v>268</v>
      </c>
      <c r="R5" s="644" t="s">
        <v>269</v>
      </c>
    </row>
    <row r="6" spans="1:18" s="120" customFormat="1" ht="48">
      <c r="A6" s="640"/>
      <c r="B6" s="641"/>
      <c r="C6" s="643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45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45"/>
      <c r="R6" s="645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/>
      <c r="F9" s="185"/>
      <c r="G9" s="605">
        <f>D9+E9-F9</f>
        <v>985</v>
      </c>
      <c r="H9" s="187"/>
      <c r="I9" s="187"/>
      <c r="J9" s="605">
        <f>G9</f>
        <v>985</v>
      </c>
      <c r="K9" s="187"/>
      <c r="L9" s="187"/>
      <c r="M9" s="187"/>
      <c r="N9" s="186"/>
      <c r="O9" s="187"/>
      <c r="P9" s="187"/>
      <c r="Q9" s="186"/>
      <c r="R9" s="186">
        <v>985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5">
        <f aca="true" t="shared" si="0" ref="G10:G25">D10+E10-F10</f>
        <v>1496</v>
      </c>
      <c r="H10" s="187"/>
      <c r="I10" s="187"/>
      <c r="J10" s="605">
        <f aca="true" t="shared" si="1" ref="J10:J25">G10</f>
        <v>1496</v>
      </c>
      <c r="K10" s="187">
        <v>58</v>
      </c>
      <c r="L10" s="187">
        <v>22</v>
      </c>
      <c r="M10" s="187"/>
      <c r="N10" s="605">
        <f>K10+L10-M10</f>
        <v>80</v>
      </c>
      <c r="O10" s="187"/>
      <c r="P10" s="187"/>
      <c r="Q10" s="605">
        <f>N10</f>
        <v>80</v>
      </c>
      <c r="R10" s="605">
        <f>J10-Q10</f>
        <v>1416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948</v>
      </c>
      <c r="E11" s="185">
        <v>29</v>
      </c>
      <c r="F11" s="185"/>
      <c r="G11" s="605">
        <f t="shared" si="0"/>
        <v>977</v>
      </c>
      <c r="H11" s="187"/>
      <c r="I11" s="187"/>
      <c r="J11" s="605">
        <f t="shared" si="1"/>
        <v>977</v>
      </c>
      <c r="K11" s="187">
        <v>108</v>
      </c>
      <c r="L11" s="187">
        <v>45</v>
      </c>
      <c r="M11" s="187"/>
      <c r="N11" s="605">
        <f aca="true" t="shared" si="2" ref="N11:N24">K11+L11-M11</f>
        <v>153</v>
      </c>
      <c r="O11" s="187"/>
      <c r="P11" s="187"/>
      <c r="Q11" s="605">
        <f aca="true" t="shared" si="3" ref="Q11:Q25">N11</f>
        <v>153</v>
      </c>
      <c r="R11" s="605">
        <f aca="true" t="shared" si="4" ref="R11:R24">J11-Q11</f>
        <v>824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5">
        <f t="shared" si="0"/>
        <v>0</v>
      </c>
      <c r="H12" s="187"/>
      <c r="I12" s="187"/>
      <c r="J12" s="605">
        <f t="shared" si="1"/>
        <v>0</v>
      </c>
      <c r="K12" s="187"/>
      <c r="L12" s="187"/>
      <c r="M12" s="187"/>
      <c r="N12" s="605">
        <f t="shared" si="2"/>
        <v>0</v>
      </c>
      <c r="O12" s="187"/>
      <c r="P12" s="187"/>
      <c r="Q12" s="605">
        <f t="shared" si="3"/>
        <v>0</v>
      </c>
      <c r="R12" s="605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983</v>
      </c>
      <c r="E13" s="185">
        <v>44</v>
      </c>
      <c r="F13" s="185"/>
      <c r="G13" s="605">
        <f t="shared" si="0"/>
        <v>1027</v>
      </c>
      <c r="H13" s="187"/>
      <c r="I13" s="187"/>
      <c r="J13" s="605">
        <f t="shared" si="1"/>
        <v>1027</v>
      </c>
      <c r="K13" s="187">
        <v>156</v>
      </c>
      <c r="L13" s="187">
        <v>77</v>
      </c>
      <c r="M13" s="187"/>
      <c r="N13" s="605">
        <f t="shared" si="2"/>
        <v>233</v>
      </c>
      <c r="O13" s="187"/>
      <c r="P13" s="187"/>
      <c r="Q13" s="605">
        <f t="shared" si="3"/>
        <v>233</v>
      </c>
      <c r="R13" s="605">
        <f t="shared" si="4"/>
        <v>794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5">
        <f t="shared" si="0"/>
        <v>0</v>
      </c>
      <c r="H14" s="187"/>
      <c r="I14" s="187"/>
      <c r="J14" s="605">
        <f t="shared" si="1"/>
        <v>0</v>
      </c>
      <c r="K14" s="187"/>
      <c r="L14" s="187"/>
      <c r="M14" s="187"/>
      <c r="N14" s="605">
        <f t="shared" si="2"/>
        <v>0</v>
      </c>
      <c r="O14" s="187"/>
      <c r="P14" s="187"/>
      <c r="Q14" s="605">
        <f t="shared" si="3"/>
        <v>0</v>
      </c>
      <c r="R14" s="605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947</v>
      </c>
      <c r="E15" s="191">
        <v>179</v>
      </c>
      <c r="F15" s="600"/>
      <c r="G15" s="605">
        <f t="shared" si="0"/>
        <v>1126</v>
      </c>
      <c r="H15" s="192"/>
      <c r="I15" s="192"/>
      <c r="J15" s="605">
        <f t="shared" si="1"/>
        <v>1126</v>
      </c>
      <c r="K15" s="192"/>
      <c r="L15" s="192"/>
      <c r="M15" s="192"/>
      <c r="N15" s="605">
        <f t="shared" si="2"/>
        <v>0</v>
      </c>
      <c r="O15" s="192"/>
      <c r="P15" s="192"/>
      <c r="Q15" s="605">
        <f t="shared" si="3"/>
        <v>0</v>
      </c>
      <c r="R15" s="605">
        <f t="shared" si="4"/>
        <v>1126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1"/>
      <c r="G16" s="605">
        <f t="shared" si="0"/>
        <v>61</v>
      </c>
      <c r="H16" s="187"/>
      <c r="I16" s="187"/>
      <c r="J16" s="605">
        <f t="shared" si="1"/>
        <v>61</v>
      </c>
      <c r="K16" s="187">
        <v>6</v>
      </c>
      <c r="L16" s="187">
        <v>3</v>
      </c>
      <c r="M16" s="187"/>
      <c r="N16" s="605">
        <f t="shared" si="2"/>
        <v>9</v>
      </c>
      <c r="O16" s="187"/>
      <c r="P16" s="187"/>
      <c r="Q16" s="605">
        <f t="shared" si="3"/>
        <v>9</v>
      </c>
      <c r="R16" s="605">
        <f t="shared" si="4"/>
        <v>52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7" t="s">
        <v>20</v>
      </c>
      <c r="C17" s="196" t="s">
        <v>300</v>
      </c>
      <c r="D17" s="564">
        <f>D9+D10+D11+D12+D13+D14+D15+D16</f>
        <v>5420</v>
      </c>
      <c r="E17" s="224">
        <f>SUM(E9:E16)</f>
        <v>252</v>
      </c>
      <c r="F17" s="224">
        <f>F9+F10+F11+F15+F16</f>
        <v>0</v>
      </c>
      <c r="G17" s="605">
        <f t="shared" si="0"/>
        <v>5672</v>
      </c>
      <c r="H17" s="176"/>
      <c r="I17" s="176"/>
      <c r="J17" s="605">
        <f t="shared" si="1"/>
        <v>5672</v>
      </c>
      <c r="K17" s="598">
        <f>K10+K11+K13+K16</f>
        <v>328</v>
      </c>
      <c r="L17" s="598">
        <f>SUM(L9:L16)</f>
        <v>147</v>
      </c>
      <c r="M17" s="598">
        <f>M10+M11+M16</f>
        <v>0</v>
      </c>
      <c r="N17" s="605">
        <f t="shared" si="2"/>
        <v>475</v>
      </c>
      <c r="O17" s="176"/>
      <c r="P17" s="176"/>
      <c r="Q17" s="605">
        <f t="shared" si="3"/>
        <v>475</v>
      </c>
      <c r="R17" s="605">
        <f>SUM(R9:R16)</f>
        <v>5197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5">
        <f t="shared" si="0"/>
        <v>0</v>
      </c>
      <c r="H18" s="200"/>
      <c r="I18" s="200"/>
      <c r="J18" s="605">
        <f t="shared" si="1"/>
        <v>0</v>
      </c>
      <c r="K18" s="200"/>
      <c r="L18" s="200"/>
      <c r="M18" s="200"/>
      <c r="N18" s="605">
        <f t="shared" si="2"/>
        <v>0</v>
      </c>
      <c r="O18" s="200"/>
      <c r="P18" s="200"/>
      <c r="Q18" s="605">
        <f t="shared" si="3"/>
        <v>0</v>
      </c>
      <c r="R18" s="605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5">
        <f t="shared" si="0"/>
        <v>0</v>
      </c>
      <c r="H19" s="200"/>
      <c r="I19" s="200"/>
      <c r="J19" s="605">
        <f t="shared" si="1"/>
        <v>0</v>
      </c>
      <c r="K19" s="200"/>
      <c r="L19" s="200"/>
      <c r="M19" s="200"/>
      <c r="N19" s="605">
        <f t="shared" si="2"/>
        <v>0</v>
      </c>
      <c r="O19" s="200"/>
      <c r="P19" s="200"/>
      <c r="Q19" s="605">
        <f t="shared" si="3"/>
        <v>0</v>
      </c>
      <c r="R19" s="605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5">
        <f t="shared" si="0"/>
        <v>0</v>
      </c>
      <c r="H20" s="204"/>
      <c r="I20" s="204"/>
      <c r="J20" s="605">
        <f t="shared" si="1"/>
        <v>0</v>
      </c>
      <c r="K20" s="204"/>
      <c r="L20" s="204"/>
      <c r="M20" s="204"/>
      <c r="N20" s="605">
        <f t="shared" si="2"/>
        <v>0</v>
      </c>
      <c r="O20" s="204"/>
      <c r="P20" s="204"/>
      <c r="Q20" s="605">
        <f t="shared" si="3"/>
        <v>0</v>
      </c>
      <c r="R20" s="605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605">
        <f t="shared" si="0"/>
        <v>13</v>
      </c>
      <c r="H21" s="187"/>
      <c r="I21" s="187"/>
      <c r="J21" s="605">
        <f t="shared" si="1"/>
        <v>13</v>
      </c>
      <c r="K21" s="187">
        <v>2</v>
      </c>
      <c r="L21" s="187">
        <v>2</v>
      </c>
      <c r="M21" s="187"/>
      <c r="N21" s="605">
        <f>SUM(K21:M21)</f>
        <v>4</v>
      </c>
      <c r="O21" s="187"/>
      <c r="P21" s="187"/>
      <c r="Q21" s="605">
        <f t="shared" si="3"/>
        <v>4</v>
      </c>
      <c r="R21" s="605">
        <f t="shared" si="4"/>
        <v>9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142</v>
      </c>
      <c r="E22" s="185">
        <v>13</v>
      </c>
      <c r="F22" s="185"/>
      <c r="G22" s="605">
        <f t="shared" si="0"/>
        <v>155</v>
      </c>
      <c r="H22" s="187"/>
      <c r="I22" s="187"/>
      <c r="J22" s="605">
        <f t="shared" si="1"/>
        <v>155</v>
      </c>
      <c r="K22" s="187">
        <v>23</v>
      </c>
      <c r="L22" s="187">
        <v>17</v>
      </c>
      <c r="M22" s="187"/>
      <c r="N22" s="605">
        <f>SUM(K22:M22)</f>
        <v>40</v>
      </c>
      <c r="O22" s="187"/>
      <c r="P22" s="187"/>
      <c r="Q22" s="605">
        <f t="shared" si="3"/>
        <v>40</v>
      </c>
      <c r="R22" s="605">
        <f t="shared" si="4"/>
        <v>115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5">
        <f t="shared" si="0"/>
        <v>0</v>
      </c>
      <c r="H23" s="187"/>
      <c r="I23" s="187"/>
      <c r="J23" s="605">
        <f t="shared" si="1"/>
        <v>0</v>
      </c>
      <c r="K23" s="187"/>
      <c r="L23" s="599"/>
      <c r="M23" s="187"/>
      <c r="N23" s="605">
        <f t="shared" si="2"/>
        <v>0</v>
      </c>
      <c r="O23" s="187"/>
      <c r="P23" s="187"/>
      <c r="Q23" s="605">
        <f t="shared" si="3"/>
        <v>0</v>
      </c>
      <c r="R23" s="605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5">
        <f t="shared" si="0"/>
        <v>55</v>
      </c>
      <c r="H24" s="187"/>
      <c r="I24" s="187"/>
      <c r="J24" s="605">
        <f t="shared" si="1"/>
        <v>55</v>
      </c>
      <c r="K24" s="187">
        <v>8</v>
      </c>
      <c r="L24" s="187">
        <v>5</v>
      </c>
      <c r="M24" s="187"/>
      <c r="N24" s="605">
        <f t="shared" si="2"/>
        <v>13</v>
      </c>
      <c r="O24" s="187"/>
      <c r="P24" s="187"/>
      <c r="Q24" s="605">
        <f t="shared" si="3"/>
        <v>13</v>
      </c>
      <c r="R24" s="605">
        <f t="shared" si="4"/>
        <v>42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7" t="s">
        <v>31</v>
      </c>
      <c r="C25" s="206" t="s">
        <v>316</v>
      </c>
      <c r="D25" s="566">
        <f>SUM(D18:D24)</f>
        <v>210</v>
      </c>
      <c r="E25" s="603">
        <f>E22</f>
        <v>13</v>
      </c>
      <c r="F25" s="565">
        <v>0</v>
      </c>
      <c r="G25" s="605">
        <f t="shared" si="0"/>
        <v>223</v>
      </c>
      <c r="H25" s="175"/>
      <c r="I25" s="175"/>
      <c r="J25" s="605">
        <f t="shared" si="1"/>
        <v>223</v>
      </c>
      <c r="K25" s="604">
        <f>SUM(K21:K24)</f>
        <v>33</v>
      </c>
      <c r="L25" s="604">
        <f>L21+L22+L24</f>
        <v>24</v>
      </c>
      <c r="M25" s="604">
        <f>SUM(M21:M24)</f>
        <v>0</v>
      </c>
      <c r="N25" s="605">
        <f>SUM(N21:N24)</f>
        <v>57</v>
      </c>
      <c r="O25" s="175"/>
      <c r="P25" s="175"/>
      <c r="Q25" s="605">
        <f t="shared" si="3"/>
        <v>57</v>
      </c>
      <c r="R25" s="605">
        <f>SUM(R18:R24)</f>
        <v>166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7" t="s">
        <v>339</v>
      </c>
      <c r="C38" s="196" t="s">
        <v>340</v>
      </c>
      <c r="D38" s="564">
        <v>12</v>
      </c>
      <c r="E38" s="563"/>
      <c r="F38" s="563"/>
      <c r="G38" s="564">
        <v>12</v>
      </c>
      <c r="H38" s="176"/>
      <c r="I38" s="176"/>
      <c r="J38" s="564">
        <v>12</v>
      </c>
      <c r="K38" s="176"/>
      <c r="L38" s="176"/>
      <c r="M38" s="176"/>
      <c r="N38" s="564">
        <v>12</v>
      </c>
      <c r="O38" s="176"/>
      <c r="P38" s="176"/>
      <c r="Q38" s="564">
        <v>12</v>
      </c>
      <c r="R38" s="564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8">
        <v>0</v>
      </c>
      <c r="E39" s="185"/>
      <c r="F39" s="185"/>
      <c r="G39" s="568"/>
      <c r="H39" s="185"/>
      <c r="I39" s="185"/>
      <c r="J39" s="568"/>
      <c r="K39" s="185"/>
      <c r="L39" s="185"/>
      <c r="M39" s="185"/>
      <c r="N39" s="568"/>
      <c r="O39" s="185"/>
      <c r="P39" s="185"/>
      <c r="Q39" s="568"/>
      <c r="R39" s="568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5642</v>
      </c>
      <c r="E40" s="224">
        <f>E38+E25+E17</f>
        <v>265</v>
      </c>
      <c r="F40" s="224">
        <f>F25</f>
        <v>0</v>
      </c>
      <c r="G40" s="224">
        <f>G38+G25+G17</f>
        <v>5907</v>
      </c>
      <c r="H40" s="224"/>
      <c r="I40" s="224"/>
      <c r="J40" s="224">
        <f>J17+J25+J38</f>
        <v>5907</v>
      </c>
      <c r="K40" s="224"/>
      <c r="L40" s="224"/>
      <c r="M40" s="224"/>
      <c r="N40" s="224">
        <f>N38+N25+N17</f>
        <v>544</v>
      </c>
      <c r="O40" s="224"/>
      <c r="P40" s="224"/>
      <c r="Q40" s="224">
        <f>Q17+Q25+Q38</f>
        <v>544</v>
      </c>
      <c r="R40" s="224">
        <f>R17+R25+R38</f>
        <v>5375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1" t="s">
        <v>859</v>
      </c>
      <c r="C44" s="571"/>
      <c r="D44" s="647"/>
      <c r="E44" s="647"/>
      <c r="F44" s="647"/>
      <c r="G44" s="647"/>
      <c r="H44" s="230"/>
      <c r="I44" s="230"/>
      <c r="J44" s="230"/>
    </row>
    <row r="45" spans="1:18" ht="12">
      <c r="A45" s="92"/>
      <c r="B45" s="572"/>
      <c r="C45" s="572"/>
      <c r="D45" s="141"/>
      <c r="E45" s="141"/>
      <c r="F45" s="141"/>
      <c r="G45" s="141"/>
      <c r="H45" s="57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2"/>
      <c r="C46" s="572"/>
      <c r="D46" s="635" t="s">
        <v>42</v>
      </c>
      <c r="E46" s="636"/>
      <c r="F46" s="636"/>
      <c r="G46" s="636"/>
      <c r="H46" s="57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2"/>
      <c r="C47" s="572"/>
      <c r="D47" s="573"/>
      <c r="E47" s="573"/>
      <c r="F47" s="573"/>
      <c r="G47" s="572"/>
      <c r="H47" s="57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K2:L2"/>
    <mergeCell ref="Q5:Q6"/>
    <mergeCell ref="R5:R6"/>
    <mergeCell ref="D44:G44"/>
    <mergeCell ref="D46:G4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8">
      <selection activeCell="D115" sqref="D115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50" t="s">
        <v>85</v>
      </c>
      <c r="B1" s="650"/>
      <c r="C1" s="650"/>
      <c r="D1" s="650"/>
      <c r="E1" s="650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1" t="s">
        <v>86</v>
      </c>
      <c r="C3" s="652"/>
      <c r="D3" s="574" t="s">
        <v>3</v>
      </c>
      <c r="E3" s="575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3" t="s">
        <v>858</v>
      </c>
      <c r="C4" s="654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8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260</v>
      </c>
      <c r="D18" s="125"/>
      <c r="E18" s="126">
        <v>260</v>
      </c>
      <c r="F18" s="127"/>
    </row>
    <row r="19" spans="1:15" ht="12">
      <c r="A19" s="576" t="s">
        <v>111</v>
      </c>
      <c r="B19" s="128" t="s">
        <v>112</v>
      </c>
      <c r="C19" s="579">
        <f>C18</f>
        <v>260</v>
      </c>
      <c r="D19" s="579"/>
      <c r="E19" s="577">
        <v>260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6" t="s">
        <v>241</v>
      </c>
      <c r="B22" s="128" t="s">
        <v>115</v>
      </c>
      <c r="C22" s="580"/>
      <c r="D22" s="579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343</v>
      </c>
      <c r="D28" s="125">
        <f>C28</f>
        <v>343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33</v>
      </c>
      <c r="D33" s="135">
        <v>33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33</v>
      </c>
      <c r="D34" s="125">
        <v>33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/>
      <c r="D37" s="125"/>
      <c r="E37" s="126"/>
      <c r="F37" s="127"/>
    </row>
    <row r="38" spans="1:15" ht="12">
      <c r="A38" s="130" t="s">
        <v>145</v>
      </c>
      <c r="B38" s="131" t="s">
        <v>146</v>
      </c>
      <c r="C38" s="132">
        <v>55</v>
      </c>
      <c r="D38" s="132">
        <v>55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45</v>
      </c>
      <c r="D42" s="125">
        <v>45</v>
      </c>
      <c r="E42" s="126"/>
      <c r="F42" s="127"/>
    </row>
    <row r="43" spans="1:15" ht="12.75">
      <c r="A43" s="576" t="s">
        <v>155</v>
      </c>
      <c r="B43" s="128" t="s">
        <v>156</v>
      </c>
      <c r="C43" s="606">
        <f>C24+C28+C33+C38</f>
        <v>448</v>
      </c>
      <c r="D43" s="579">
        <f>D38+D33+D28+D24</f>
        <v>448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1" t="s">
        <v>157</v>
      </c>
      <c r="B44" s="582" t="s">
        <v>158</v>
      </c>
      <c r="C44" s="584">
        <f>C19+C43</f>
        <v>708</v>
      </c>
      <c r="D44" s="584">
        <f>D24+D28+D33+D38</f>
        <v>448</v>
      </c>
      <c r="E44" s="583">
        <f>E19</f>
        <v>260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2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2"/>
      <c r="F53" s="125"/>
    </row>
    <row r="54" spans="1:6" ht="12">
      <c r="A54" s="130" t="s">
        <v>168</v>
      </c>
      <c r="B54" s="131" t="s">
        <v>169</v>
      </c>
      <c r="C54" s="125"/>
      <c r="D54" s="125"/>
      <c r="E54" s="592"/>
      <c r="F54" s="125"/>
    </row>
    <row r="55" spans="1:6" ht="12">
      <c r="A55" s="130" t="s">
        <v>153</v>
      </c>
      <c r="B55" s="131" t="s">
        <v>170</v>
      </c>
      <c r="C55" s="125"/>
      <c r="D55" s="125"/>
      <c r="E55" s="592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2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2"/>
      <c r="F57" s="125"/>
    </row>
    <row r="58" spans="1:6" ht="12">
      <c r="A58" s="146" t="s">
        <v>175</v>
      </c>
      <c r="B58" s="131" t="s">
        <v>176</v>
      </c>
      <c r="C58" s="125"/>
      <c r="D58" s="125"/>
      <c r="E58" s="592"/>
      <c r="F58" s="125"/>
    </row>
    <row r="59" spans="1:6" ht="12">
      <c r="A59" s="146" t="s">
        <v>177</v>
      </c>
      <c r="B59" s="131" t="s">
        <v>178</v>
      </c>
      <c r="C59" s="125"/>
      <c r="D59" s="125"/>
      <c r="E59" s="592"/>
      <c r="F59" s="125"/>
    </row>
    <row r="60" spans="1:6" ht="12">
      <c r="A60" s="146" t="s">
        <v>175</v>
      </c>
      <c r="B60" s="131" t="s">
        <v>179</v>
      </c>
      <c r="C60" s="125"/>
      <c r="D60" s="125"/>
      <c r="E60" s="592"/>
      <c r="F60" s="125"/>
    </row>
    <row r="61" spans="1:6" ht="12">
      <c r="A61" s="130" t="s">
        <v>180</v>
      </c>
      <c r="B61" s="131" t="s">
        <v>181</v>
      </c>
      <c r="C61" s="125"/>
      <c r="D61" s="125"/>
      <c r="E61" s="592"/>
      <c r="F61" s="147"/>
    </row>
    <row r="62" spans="1:6" ht="12">
      <c r="A62" s="130" t="s">
        <v>182</v>
      </c>
      <c r="B62" s="131" t="s">
        <v>183</v>
      </c>
      <c r="C62" s="125"/>
      <c r="D62" s="125"/>
      <c r="E62" s="592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2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2"/>
      <c r="F64" s="147"/>
    </row>
    <row r="65" spans="1:6" ht="12">
      <c r="A65" s="130" t="s">
        <v>188</v>
      </c>
      <c r="B65" s="131" t="s">
        <v>189</v>
      </c>
      <c r="C65" s="125"/>
      <c r="D65" s="125"/>
      <c r="E65" s="592"/>
      <c r="F65" s="147"/>
    </row>
    <row r="66" spans="1:16" ht="12">
      <c r="A66" s="576" t="s">
        <v>190</v>
      </c>
      <c r="B66" s="128" t="s">
        <v>191</v>
      </c>
      <c r="C66" s="576">
        <v>2934</v>
      </c>
      <c r="D66" s="576"/>
      <c r="E66" s="593">
        <v>2934</v>
      </c>
      <c r="F66" s="57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2"/>
      <c r="F67" s="148"/>
    </row>
    <row r="68" spans="1:6" ht="12">
      <c r="A68" s="130" t="s">
        <v>193</v>
      </c>
      <c r="B68" s="149" t="s">
        <v>194</v>
      </c>
      <c r="C68" s="125">
        <v>72</v>
      </c>
      <c r="D68" s="125">
        <v>72</v>
      </c>
      <c r="E68" s="592"/>
      <c r="F68" s="147"/>
    </row>
    <row r="69" spans="1:6" ht="12">
      <c r="A69" s="576" t="s">
        <v>111</v>
      </c>
      <c r="B69" s="128" t="s">
        <v>850</v>
      </c>
      <c r="C69" s="579">
        <f>C68</f>
        <v>72</v>
      </c>
      <c r="D69" s="579">
        <f>D68</f>
        <v>72</v>
      </c>
      <c r="E69" s="592"/>
      <c r="F69" s="148"/>
    </row>
    <row r="70" spans="1:6" ht="12">
      <c r="A70" s="122" t="s">
        <v>195</v>
      </c>
      <c r="B70" s="134"/>
      <c r="C70" s="129"/>
      <c r="D70" s="129"/>
      <c r="E70" s="592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4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>
        <v>43</v>
      </c>
      <c r="D72" s="125">
        <v>43</v>
      </c>
      <c r="E72" s="592"/>
      <c r="F72" s="147"/>
    </row>
    <row r="73" spans="1:6" ht="12">
      <c r="A73" s="130" t="s">
        <v>199</v>
      </c>
      <c r="B73" s="131" t="s">
        <v>200</v>
      </c>
      <c r="C73" s="125"/>
      <c r="D73" s="125"/>
      <c r="E73" s="592"/>
      <c r="F73" s="147"/>
    </row>
    <row r="74" spans="1:6" ht="12">
      <c r="A74" s="150" t="s">
        <v>201</v>
      </c>
      <c r="B74" s="131" t="s">
        <v>202</v>
      </c>
      <c r="C74" s="125"/>
      <c r="D74" s="125"/>
      <c r="E74" s="592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4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2"/>
      <c r="F76" s="125"/>
    </row>
    <row r="77" spans="1:6" ht="12">
      <c r="A77" s="130" t="s">
        <v>206</v>
      </c>
      <c r="B77" s="131" t="s">
        <v>207</v>
      </c>
      <c r="C77" s="125"/>
      <c r="D77" s="125"/>
      <c r="E77" s="592"/>
      <c r="F77" s="125"/>
    </row>
    <row r="78" spans="1:6" ht="12">
      <c r="A78" s="130" t="s">
        <v>208</v>
      </c>
      <c r="B78" s="131" t="s">
        <v>209</v>
      </c>
      <c r="C78" s="125"/>
      <c r="D78" s="125"/>
      <c r="E78" s="592"/>
      <c r="F78" s="125"/>
    </row>
    <row r="79" spans="1:6" ht="12">
      <c r="A79" s="130" t="s">
        <v>175</v>
      </c>
      <c r="B79" s="131" t="s">
        <v>210</v>
      </c>
      <c r="C79" s="125"/>
      <c r="D79" s="125"/>
      <c r="E79" s="592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4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2"/>
      <c r="F81" s="125"/>
    </row>
    <row r="82" spans="1:6" ht="12">
      <c r="A82" s="130" t="s">
        <v>215</v>
      </c>
      <c r="B82" s="131" t="s">
        <v>216</v>
      </c>
      <c r="C82" s="125"/>
      <c r="D82" s="125"/>
      <c r="E82" s="592"/>
      <c r="F82" s="125"/>
    </row>
    <row r="83" spans="1:6" ht="24">
      <c r="A83" s="130" t="s">
        <v>217</v>
      </c>
      <c r="B83" s="131" t="s">
        <v>218</v>
      </c>
      <c r="C83" s="125"/>
      <c r="D83" s="125"/>
      <c r="E83" s="592"/>
      <c r="F83" s="125"/>
    </row>
    <row r="84" spans="1:6" ht="12">
      <c r="A84" s="130" t="s">
        <v>219</v>
      </c>
      <c r="B84" s="131" t="s">
        <v>220</v>
      </c>
      <c r="C84" s="125"/>
      <c r="D84" s="125"/>
      <c r="E84" s="592"/>
      <c r="F84" s="125"/>
    </row>
    <row r="85" spans="1:16" ht="12">
      <c r="A85" s="130" t="s">
        <v>221</v>
      </c>
      <c r="B85" s="131" t="s">
        <v>222</v>
      </c>
      <c r="C85" s="129">
        <f>SUM(C87:C89)</f>
        <v>98</v>
      </c>
      <c r="D85" s="129">
        <f>SUM(D86:D89)</f>
        <v>98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83</v>
      </c>
      <c r="D87" s="125">
        <v>83</v>
      </c>
      <c r="E87" s="132"/>
      <c r="F87" s="125"/>
    </row>
    <row r="88" spans="1:6" ht="12">
      <c r="A88" s="130" t="s">
        <v>227</v>
      </c>
      <c r="B88" s="131" t="s">
        <v>228</v>
      </c>
      <c r="C88" s="125"/>
      <c r="D88" s="125"/>
      <c r="E88" s="132"/>
      <c r="F88" s="125"/>
    </row>
    <row r="89" spans="1:6" ht="12">
      <c r="A89" s="130" t="s">
        <v>229</v>
      </c>
      <c r="B89" s="131" t="s">
        <v>230</v>
      </c>
      <c r="C89" s="125">
        <v>15</v>
      </c>
      <c r="D89" s="125">
        <v>15</v>
      </c>
      <c r="E89" s="132"/>
      <c r="F89" s="125"/>
    </row>
    <row r="90" spans="1:16" ht="12">
      <c r="A90" s="130" t="s">
        <v>231</v>
      </c>
      <c r="B90" s="131" t="s">
        <v>232</v>
      </c>
      <c r="C90" s="129">
        <f>SUM(C91:C94)</f>
        <v>22</v>
      </c>
      <c r="D90" s="129">
        <f>SUM(D91:D94)</f>
        <v>22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2</v>
      </c>
      <c r="D92" s="125">
        <v>2</v>
      </c>
      <c r="E92" s="132"/>
      <c r="F92" s="125"/>
    </row>
    <row r="93" spans="1:6" ht="12">
      <c r="A93" s="130" t="s">
        <v>143</v>
      </c>
      <c r="B93" s="131" t="s">
        <v>236</v>
      </c>
      <c r="C93" s="125">
        <v>13</v>
      </c>
      <c r="D93" s="125">
        <v>13</v>
      </c>
      <c r="E93" s="132"/>
      <c r="F93" s="125"/>
    </row>
    <row r="94" spans="1:6" ht="12">
      <c r="A94" s="130" t="s">
        <v>237</v>
      </c>
      <c r="B94" s="131" t="s">
        <v>238</v>
      </c>
      <c r="C94" s="125">
        <v>7</v>
      </c>
      <c r="D94" s="125">
        <v>7</v>
      </c>
      <c r="E94" s="132"/>
      <c r="F94" s="125"/>
    </row>
    <row r="95" spans="1:6" ht="12">
      <c r="A95" s="130" t="s">
        <v>239</v>
      </c>
      <c r="B95" s="131" t="s">
        <v>240</v>
      </c>
      <c r="C95" s="125">
        <v>62</v>
      </c>
      <c r="D95" s="125">
        <v>62</v>
      </c>
      <c r="E95" s="132"/>
      <c r="F95" s="147"/>
    </row>
    <row r="96" spans="1:16" ht="12">
      <c r="A96" s="576" t="s">
        <v>241</v>
      </c>
      <c r="B96" s="128" t="s">
        <v>242</v>
      </c>
      <c r="C96" s="579">
        <v>297</v>
      </c>
      <c r="D96" s="579">
        <v>297</v>
      </c>
      <c r="E96" s="579"/>
      <c r="F96" s="579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1" t="s">
        <v>243</v>
      </c>
      <c r="B97" s="582" t="s">
        <v>244</v>
      </c>
      <c r="C97" s="584">
        <f>C96+C66</f>
        <v>3231</v>
      </c>
      <c r="D97" s="584">
        <v>297</v>
      </c>
      <c r="E97" s="584">
        <v>2934</v>
      </c>
      <c r="F97" s="584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5"/>
      <c r="B107" s="655"/>
      <c r="C107" s="655"/>
      <c r="D107" s="655"/>
      <c r="E107" s="655"/>
      <c r="F107" s="655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859</v>
      </c>
      <c r="B108" s="162"/>
      <c r="C108" s="649"/>
      <c r="D108" s="649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8" t="s">
        <v>261</v>
      </c>
      <c r="D110" s="648"/>
      <c r="E110" s="648"/>
      <c r="F110" s="648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7">
      <selection activeCell="A31" sqref="A31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9" t="str">
        <f>'[1]справка №1-БАЛАНС'!E3</f>
        <v>" Източна Газова Компания" АД</v>
      </c>
      <c r="C4" s="659"/>
      <c r="D4" s="659"/>
      <c r="E4" s="659"/>
      <c r="F4" s="659"/>
      <c r="G4" s="660" t="s">
        <v>3</v>
      </c>
      <c r="H4" s="660"/>
      <c r="I4" s="587">
        <f>'[1]справка №1-БАЛАНС'!H3</f>
        <v>813159505</v>
      </c>
    </row>
    <row r="5" spans="1:9" ht="15">
      <c r="A5" s="52" t="s">
        <v>45</v>
      </c>
      <c r="B5" s="661" t="s">
        <v>858</v>
      </c>
      <c r="C5" s="661"/>
      <c r="D5" s="661"/>
      <c r="E5" s="661"/>
      <c r="F5" s="661"/>
      <c r="G5" s="662"/>
      <c r="H5" s="663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5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6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5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6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859</v>
      </c>
      <c r="B30" s="658"/>
      <c r="C30" s="658"/>
      <c r="D30" s="658"/>
      <c r="H30" s="91"/>
      <c r="I30" s="657"/>
      <c r="J30" s="657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6" t="s">
        <v>851</v>
      </c>
      <c r="C32" s="656"/>
      <c r="D32" s="656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45">
      <selection activeCell="C170" sqref="C170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8" t="s">
        <v>0</v>
      </c>
      <c r="B2" s="588"/>
      <c r="C2" s="588"/>
      <c r="D2" s="588"/>
      <c r="E2" s="588"/>
      <c r="F2" s="4"/>
    </row>
    <row r="3" spans="1:6" ht="18" customHeight="1">
      <c r="A3" s="588" t="s">
        <v>1</v>
      </c>
      <c r="B3" s="588"/>
      <c r="C3" s="588"/>
      <c r="D3" s="588"/>
      <c r="E3" s="588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4" t="str">
        <f>'[1]справка №1-БАЛАНС'!E3</f>
        <v>" Източна Газова Компания" АД</v>
      </c>
      <c r="C5" s="664"/>
      <c r="D5" s="664"/>
      <c r="E5" s="589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5" t="s">
        <v>858</v>
      </c>
      <c r="C6" s="665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2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859</v>
      </c>
      <c r="B151" s="40"/>
      <c r="C151" s="666"/>
      <c r="D151" s="666"/>
      <c r="E151" s="666"/>
      <c r="F151" s="666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6" t="s">
        <v>42</v>
      </c>
      <c r="D153" s="666"/>
      <c r="E153" s="666"/>
      <c r="F153" s="666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2009-10-29T07:28:23Z</dcterms:modified>
  <cp:category/>
  <cp:version/>
  <cp:contentType/>
  <cp:contentStatus/>
</cp:coreProperties>
</file>