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<sst xmlns="http://schemas.openxmlformats.org/spreadsheetml/2006/main" count="1068" uniqueCount="878">
  <si>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</si>
  <si>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</si>
  <si>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</si>
  <si>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</si>
  <si>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</si>
  <si>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</si>
  <si>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</si>
  <si>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</si>
  <si>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</si>
  <si>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</si>
  <si>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</si>
  <si>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</si>
  <si>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</si>
  <si>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</si>
  <si>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</si>
  <si>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</si>
  <si>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</si>
  <si>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</si>
  <si>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</si>
  <si>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</si>
  <si>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</si>
  <si>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</si>
  <si>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</si>
  <si>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</si>
  <si>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</si>
  <si>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</si>
  <si>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</si>
  <si>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</si>
  <si>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</si>
  <si>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</si>
  <si>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</si>
  <si>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</si>
  <si>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</si>
  <si>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</si>
  <si>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</si>
  <si>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</si>
  <si>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</si>
  <si>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</si>
  <si>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</si>
  <si>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</si>
  <si>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</si>
  <si>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</si>
  <si>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</si>
  <si>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</si>
  <si>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</si>
  <si>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</si>
  <si>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</si>
  <si>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</si>
  <si>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</si>
  <si>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</si>
  <si>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</si>
  <si>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</si>
  <si>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</si>
  <si>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</si>
  <si>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</si>
  <si>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</si>
  <si>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</si>
  <si>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</si>
  <si>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</si>
  <si>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</si>
  <si>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</si>
  <si>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</si>
  <si>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</si>
  <si>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</si>
  <si>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</si>
  <si>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</si>
  <si>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</si>
  <si>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</si>
  <si>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</si>
  <si>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</si>
  <si>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</si>
  <si>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</si>
  <si>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</si>
  <si>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</si>
  <si>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</si>
  <si>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</si>
  <si>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</si>
  <si>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</si>
  <si>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</si>
  <si>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</si>
  <si>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</si>
  <si>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</si>
  <si>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</si>
  <si>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</si>
  <si>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</si>
  <si>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</si>
  <si>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</si>
  <si>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</si>
  <si>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</si>
  <si>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</si>
  <si>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</si>
  <si>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</si>
  <si>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</si>
  <si>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</si>
  <si>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</si>
  <si>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</si>
  <si>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</si>
  <si>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</si>
  <si>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</si>
  <si>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</si>
  <si>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</si>
  <si>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</si>
  <si>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</si>
  <si>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</si>
  <si>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</si>
  <si>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</si>
  <si>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</si>
  <si>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</si>
  <si>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</si>
  <si>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</si>
  <si>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</si>
  <si>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</si>
  <si>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</si>
  <si>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</si>
  <si>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</si>
  <si>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</si>
  <si>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</si>
  <si>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</si>
  <si>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</si>
  <si>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</si>
  <si>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</si>
  <si>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</si>
  <si>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</si>
  <si>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</si>
  <si>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</si>
  <si>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</si>
  <si>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</si>
  <si>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</si>
  <si>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</si>
  <si>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</si>
  <si>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</si>
  <si>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</si>
  <si>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</si>
  <si>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</si>
  <si>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</si>
  <si>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</si>
  <si>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</si>
  <si>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</si>
  <si>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</si>
  <si>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</si>
  <si>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</si>
  <si>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</si>
  <si>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</si>
  <si>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</si>
  <si>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</si>
  <si>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</si>
  <si>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</si>
  <si>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</si>
  <si>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</si>
  <si>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</si>
  <si>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</si>
  <si>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</si>
  <si>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</si>
  <si>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</si>
  <si>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</si>
  <si>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</si>
  <si>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</si>
  <si>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</si>
  <si>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</si>
  <si>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</si>
  <si>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</si>
  <si>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</si>
  <si>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</si>
  <si>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</si>
  <si>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</si>
  <si>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</si>
  <si>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</si>
  <si>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</si>
  <si>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</si>
  <si>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</si>
  <si>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</si>
  <si>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</si>
  <si>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</si>
  <si>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</si>
  <si>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</si>
  <si>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</si>
  <si>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</si>
  <si>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</si>
  <si>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</si>
  <si>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</si>
  <si>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</si>
  <si>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</si>
  <si>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</si>
  <si>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</si>
  <si>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</si>
  <si>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</si>
  <si>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</si>
  <si>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</si>
  <si>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</si>
  <si>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</si>
  <si>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</si>
  <si>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</si>
  <si>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</si>
  <si>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</si>
  <si>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</si>
  <si>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</si>
  <si>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</si>
  <si>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</si>
  <si>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</si>
  <si>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</si>
  <si>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</si>
  <si>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</si>
  <si>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</si>
  <si>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</si>
  <si>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</si>
  <si>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</si>
  <si>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</si>
  <si>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</si>
  <si>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</si>
  <si>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</si>
  <si>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</si>
  <si>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</si>
  <si>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</si>
  <si>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</si>
  <si>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</si>
  <si>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</si>
  <si>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</si>
  <si>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</si>
  <si>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</si>
  <si>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</si>
  <si>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</si>
  <si>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</si>
  <si>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</si>
  <si>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</si>
  <si>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</si>
  <si>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</si>
  <si>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</si>
  <si>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</si>
  <si>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</si>
  <si>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</si>
  <si>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</si>
  <si>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</si>
  <si>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</si>
  <si>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</si>
  <si>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</si>
  <si>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</si>
  <si>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</si>
  <si>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</si>
  <si>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</si>
  <si>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</si>
  <si>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</si>
  <si>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</si>
  <si>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</si>
  <si>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</si>
  <si>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</si>
  <si>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</si>
  <si>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</si>
  <si>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</si>
  <si>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</si>
  <si>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</si>
  <si>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</si>
  <si>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</si>
  <si>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</si>
  <si>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</si>
  <si>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</si>
  <si>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</si>
  <si>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</si>
  <si>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</si>
  <si>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</si>
  <si>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</si>
  <si>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</si>
  <si>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</si>
  <si>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</si>
  <si>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</si>
  <si>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</si>
  <si>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</si>
  <si>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</si>
  <si>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</si>
  <si>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</si>
  <si>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</si>
  <si>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</si>
  <si>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</si>
  <si>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</si>
  <si>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</si>
  <si>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</si>
  <si>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</si>
  <si>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</si>
  <si>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</si>
  <si>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</si>
  <si>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</si>
  <si>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</si>
  <si>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</si>
  <si>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</si>
  <si>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</si>
  <si>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</si>
  <si>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</si>
  <si>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</si>
  <si>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</si>
  <si>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</si>
  <si>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</si>
  <si>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</si>
  <si>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</si>
  <si>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</si>
  <si>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</si>
  <si>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</si>
  <si>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</si>
  <si>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</si>
  <si>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</si>
  <si>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</si>
  <si>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</si>
  <si>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</si>
  <si>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</si>
  <si>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</si>
  <si>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</si>
  <si>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</si>
  <si>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</si>
  <si>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</si>
  <si>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</si>
  <si>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</si>
  <si>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</si>
  <si>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</si>
  <si>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</si>
  <si>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</si>
  <si>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</si>
  <si>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</si>
  <si>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</si>
  <si>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</si>
  <si>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</si>
  <si>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</si>
  <si>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</si>
  <si>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</si>
  <si>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</si>
  <si>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</si>
  <si>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</si>
  <si>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</si>
  <si>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</si>
  <si>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</si>
  <si>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</si>
  <si>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</si>
  <si>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</si>
  <si>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</si>
  <si>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</si>
  <si>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</si>
  <si>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</si>
  <si>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</si>
  <si>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</si>
  <si>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</si>
  <si>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</si>
  <si>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</si>
  <si>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</si>
  <si>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</si>
  <si>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</si>
  <si>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</si>
  <si>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</si>
  <si>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</si>
  <si>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</si>
  <si>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</si>
  <si>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</si>
  <si>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</si>
  <si>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</si>
  <si>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</si>
  <si>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</si>
  <si>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</si>
  <si>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</si>
  <si>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</si>
  <si>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</si>
  <si>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</si>
  <si>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</si>
  <si>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</si>
  <si>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</si>
  <si>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</si>
  <si>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</si>
  <si>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</si>
  <si>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</si>
  <si>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</si>
  <si>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</si>
  <si>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</si>
  <si>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</si>
  <si>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</si>
  <si>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</si>
  <si>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</si>
  <si>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</si>
  <si>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</si>
  <si>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</si>
  <si>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</si>
  <si>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</si>
  <si>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</si>
  <si>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</si>
  <si>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</si>
  <si>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</si>
  <si>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</si>
  <si>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</si>
  <si>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</si>
  <si>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</si>
  <si>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</si>
  <si>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</si>
  <si>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</si>
  <si>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</si>
  <si>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</si>
  <si>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</si>
  <si>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</si>
  <si>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</si>
  <si>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</si>
  <si>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</si>
  <si>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</si>
  <si>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</si>
  <si>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</si>
  <si>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</si>
  <si>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</si>
  <si>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</si>
  <si>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</si>
  <si>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</si>
  <si>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</si>
  <si>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</si>
  <si>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</si>
  <si>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</si>
  <si>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</si>
  <si>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</si>
  <si>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</si>
  <si>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</si>
  <si>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</si>
  <si>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</si>
  <si>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</si>
  <si>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</si>
  <si>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</si>
  <si>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</si>
  <si>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</si>
  <si>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</si>
  <si>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</si>
  <si>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</si>
  <si>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</si>
  <si>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</si>
  <si>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</si>
  <si>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</si>
  <si>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</si>
  <si>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</si>
  <si>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</si>
  <si>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</si>
  <si>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</si>
  <si>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</si>
  <si>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</si>
  <si>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</si>
  <si>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</si>
  <si>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</si>
  <si>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</si>
  <si>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</si>
  <si>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</si>
  <si>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</si>
  <si>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</si>
  <si>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</si>
  <si>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</si>
  <si>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</si>
  <si>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</si>
  <si>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</si>
  <si>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</si>
  <si>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</si>
  <si>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</si>
  <si>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</si>
  <si>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</si>
  <si>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</si>
  <si>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</si>
  <si>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</si>
  <si>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</si>
  <si>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</si>
  <si>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</si>
  <si>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</si>
  <si>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</si>
  <si>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</si>
  <si>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</si>
  <si>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</si>
  <si>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</si>
  <si>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</si>
  <si>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</si>
  <si>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</si>
  <si>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</si>
  <si>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</si>
  <si>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</si>
  <si>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</si>
  <si>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</si>
  <si>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</si>
  <si>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</si>
  <si>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</si>
  <si>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</si>
  <si>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</si>
  <si>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</si>
  <si>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</si>
  <si>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</si>
  <si>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</si>
  <si>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</si>
  <si>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</si>
  <si>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</si>
  <si>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</si>
  <si>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</si>
  <si>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</si>
  <si>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</si>
  <si>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</si>
  <si>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</si>
  <si>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</si>
  <si>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</si>
  <si>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</si>
  <si>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</si>
  <si>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</si>
  <si>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</si>
  <si>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</si>
  <si>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</si>
  <si>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</si>
  <si>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</si>
  <si>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</si>
  <si>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</si>
  <si>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</si>
  <si>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</si>
  <si>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</si>
  <si>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</si>
  <si>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</si>
  <si>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</si>
  <si>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</si>
  <si>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</si>
  <si>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</si>
  <si>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</si>
  <si>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</si>
  <si>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</si>
  <si>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</si>
  <si>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</si>
  <si>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</si>
  <si>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</si>
  <si>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</si>
  <si>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</si>
  <si>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</si>
  <si>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</si>
  <si>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</si>
  <si>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</si>
  <si>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</si>
  <si>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</si>
  <si>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</si>
  <si>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</si>
  <si>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</si>
  <si>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</si>
  <si>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</si>
  <si>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</si>
  <si>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</si>
  <si>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</si>
  <si>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</si>
  <si>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</si>
  <si>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</si>
  <si>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</si>
  <si>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</si>
  <si>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</si>
  <si>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</si>
  <si>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</si>
  <si>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</si>
  <si>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</si>
  <si>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</si>
  <si>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</si>
  <si>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</si>
  <si>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</si>
  <si>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</si>
  <si>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</si>
  <si>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</si>
  <si>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</si>
  <si>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</si>
  <si>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</si>
  <si>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</si>
  <si>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</si>
  <si>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</si>
  <si>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</si>
  <si>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</si>
  <si>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</si>
  <si>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</si>
  <si>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</si>
  <si>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</si>
  <si>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</si>
  <si>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</si>
  <si>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</si>
  <si>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</si>
  <si>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</si>
  <si>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</si>
  <si>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</si>
  <si>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</si>
  <si>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</si>
  <si>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</si>
  <si>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</si>
  <si>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</si>
  <si>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</si>
  <si>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</si>
  <si>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</si>
  <si>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</si>
  <si>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</si>
  <si>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</si>
  <si>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</si>
  <si>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</si>
  <si>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</si>
  <si>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</si>
  <si>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</si>
  <si>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</si>
  <si>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</si>
  <si>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</si>
  <si>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</si>
  <si>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</si>
  <si>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</si>
  <si>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</si>
  <si>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</si>
  <si>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</si>
  <si>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</si>
  <si>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</si>
  <si>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</si>
  <si>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</si>
  <si>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</si>
  <si>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</si>
  <si>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</si>
  <si>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</si>
  <si>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</si>
  <si>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</si>
  <si>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</si>
  <si>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</si>
  <si>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</si>
  <si>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</si>
  <si>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</si>
  <si>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</si>
  <si>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</si>
  <si>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</si>
  <si>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</si>
  <si>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</si>
  <si>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</si>
  <si>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</si>
  <si>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</si>
  <si>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</si>
  <si>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</si>
  <si>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</si>
  <si>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</si>
  <si>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</si>
  <si>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</si>
  <si>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</si>
  <si>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</si>
  <si>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</si>
  <si>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</si>
  <si>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</si>
  <si>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</si>
  <si>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</si>
  <si>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</si>
  <si>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</si>
  <si>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</si>
  <si>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</si>
  <si>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</si>
  <si>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</si>
  <si>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</si>
  <si>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</si>
  <si>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</si>
  <si>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</si>
  <si>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</si>
  <si>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</si>
  <si>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</si>
  <si>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</si>
  <si>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</si>
  <si>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</si>
  <si>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</si>
  <si>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</si>
  <si>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</si>
  <si>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</si>
  <si>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</si>
  <si>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</si>
  <si>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</si>
  <si>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</si>
  <si>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</si>
  <si>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</si>
  <si>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</si>
  <si>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</si>
  <si>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</si>
  <si>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</si>
  <si>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</si>
  <si>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</si>
  <si>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</si>
  <si>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</si>
  <si>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</si>
  <si>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</si>
  <si>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</si>
  <si>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</si>
  <si>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</si>
  <si>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</si>
  <si>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</si>
  <si>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</si>
  <si>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</si>
  <si>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</si>
  <si>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</si>
  <si>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</si>
  <si>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</si>
  <si>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</si>
  <si>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</si>
  <si>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</si>
  <si>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</si>
  <si>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</si>
  <si>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</si>
  <si>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</si>
  <si>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</si>
  <si>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</si>
  <si>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</si>
  <si>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</si>
  <si>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</si>
  <si>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</si>
  <si>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</si>
  <si>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</si>
  <si>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</si>
  <si>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</si>
  <si>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</si>
  <si>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</si>
  <si>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</si>
  <si>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</si>
  <si>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</si>
  <si>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</si>
  <si>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</si>
  <si>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</si>
  <si>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</si>
  <si>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</si>
  <si>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</si>
  <si>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</si>
  <si>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</si>
  <si>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</si>
  <si>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</si>
  <si>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</si>
  <si>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</si>
  <si>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</si>
  <si>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</si>
  <si>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</si>
  <si>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</si>
  <si>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</si>
  <si>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</si>
  <si>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</si>
  <si>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</si>
  <si>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</si>
  <si>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</si>
  <si>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</si>
  <si>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</si>
  <si>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</si>
  <si>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</si>
  <si>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</si>
  <si>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</si>
  <si>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</si>
  <si>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</si>
  <si>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</si>
  <si>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</si>
  <si>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</si>
  <si>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</si>
  <si>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</si>
  <si>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</si>
  <si>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</si>
  <si>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</si>
  <si>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</si>
  <si>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</si>
  <si>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</si>
  <si>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</si>
  <si>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</si>
  <si>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</si>
  <si>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</si>
  <si>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</si>
  <si>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</si>
  <si>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</si>
  <si>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</si>
  <si>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</si>
  <si>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</si>
  <si>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</si>
  <si>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</si>
  <si>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</si>
  <si>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</si>
  <si>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</si>
  <si>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</si>
  <si>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</si>
  <si>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</si>
  <si>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</si>
  <si>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</si>
  <si>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</si>
  <si>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</si>
  <si>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</si>
  <si>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</si>
  <si>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</si>
  <si>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</si>
  <si>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</si>
  <si>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</si>
  <si>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</si>
  <si>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</si>
  <si>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</si>
  <si>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</si>
  <si>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</si>
  <si>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</si>
  <si>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</si>
  <si>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</si>
  <si>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</si>
  <si>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</si>
  <si>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</si>
  <si>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</si>
  <si>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</si>
  <si>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</si>
  <si>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</si>
  <si>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</si>
  <si>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</si>
  <si>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</si>
  <si>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</si>
  <si>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</si>
  <si>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</si>
  <si>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</si>
  <si>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</si>
  <si>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</si>
  <si>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</si>
  <si>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</si>
  <si>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</si>
  <si>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</si>
  <si>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</si>
  <si>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</si>
  <si>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</si>
  <si>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</si>
  <si>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</si>
  <si>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</si>
  <si>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</si>
  <si>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</si>
  <si>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</si>
  <si>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</si>
  <si>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</si>
  <si>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</si>
  <si>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</si>
  <si>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</si>
  <si>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</si>
  <si>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</si>
  <si>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</si>
  <si>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</si>
  <si>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</si>
  <si>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</si>
  <si>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</si>
  <si>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</si>
  <si>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</si>
  <si>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</si>
  <si>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</si>
  <si>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</si>
  <si>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</si>
  <si>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</si>
  <si>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</si>
  <si>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</si>
  <si>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</si>
  <si>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</si>
  <si>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</si>
  <si>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</si>
  <si>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</si>
  <si>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</si>
  <si>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</si>
  <si>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</si>
  <si>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</si>
  <si>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</si>
  <si>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</si>
  <si>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</si>
  <si>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</si>
  <si>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</si>
  <si>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</si>
  <si>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</si>
  <si>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</si>
  <si>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</si>
  <si>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</si>
  <si>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</si>
  <si>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</si>
  <si>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</si>
  <si>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</si>
  <si>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</si>
  <si>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</si>
  <si>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</si>
  <si>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</si>
  <si>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</si>
  <si>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</si>
  <si>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</si>
  <si>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</si>
  <si>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</si>
  <si>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</si>
  <si>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</si>
  <si>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</si>
  <si>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</si>
  <si>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</si>
  <si>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</si>
  <si>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</si>
  <si>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</si>
  <si>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</si>
  <si>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</si>
  <si>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</si>
  <si>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</si>
  <si>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</si>
  <si>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</si>
  <si>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</si>
  <si>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>неодитиран към 31.12.2013г.</t>
  </si>
  <si>
    <t xml:space="preserve">Дата на съставяне:     27.01.2014г.                         </t>
  </si>
  <si>
    <t>Дата на съставяне:  27.01.2014г.</t>
  </si>
  <si>
    <t xml:space="preserve"> 27.01.2014г.</t>
  </si>
  <si>
    <t xml:space="preserve">Дата на съставяне:   27.01.2014г.                                     </t>
  </si>
  <si>
    <t xml:space="preserve">Дата  на съставяне:  27.01.2014г.                                                                                                                               </t>
  </si>
  <si>
    <t>Дата на съставяне: 27.01.2014г.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</si>
</sst>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71" sqref="G71:G7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870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11382</v>
      </c>
      <c r="D12" s="151">
        <v>11658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4460</v>
      </c>
      <c r="D13" s="151">
        <v>4974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78</v>
      </c>
      <c r="D14" s="151">
        <v>47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535</v>
      </c>
      <c r="D15" s="151">
        <v>476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310</v>
      </c>
      <c r="D16" s="151">
        <v>355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139</v>
      </c>
      <c r="D17" s="151">
        <v>113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18620</v>
      </c>
      <c r="D19" s="155">
        <f>SUM(D11:D18)</f>
        <v>19339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654</v>
      </c>
      <c r="H21" s="156">
        <f>SUM(H22:H24)</f>
        <v>434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654</v>
      </c>
      <c r="H22" s="152">
        <v>434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3682</v>
      </c>
      <c r="H25" s="154">
        <f>H19+H20+H21</f>
        <v>3462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7249</v>
      </c>
      <c r="H27" s="154">
        <f>SUM(H28:H30)</f>
        <v>5272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7249</v>
      </c>
      <c r="H28" s="152">
        <v>5272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1143</v>
      </c>
      <c r="H31" s="152">
        <v>2197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8392</v>
      </c>
      <c r="H33" s="154">
        <f>H27+H31+H32</f>
        <v>7469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24140</v>
      </c>
      <c r="H36" s="154">
        <f>H25+H17+H33</f>
        <v>22997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40</v>
      </c>
      <c r="H44" s="152">
        <v>519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40</v>
      </c>
      <c r="H49" s="154">
        <f>SUM(H43:H48)</f>
        <v>519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128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101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850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18715</v>
      </c>
      <c r="D55" s="155">
        <f>D19+D20+D21+D27+D32+D45+D51+D53+D54</f>
        <v>19434</v>
      </c>
      <c r="E55" s="237" t="s">
        <v>171</v>
      </c>
      <c r="F55" s="261" t="s">
        <v>172</v>
      </c>
      <c r="G55" s="154">
        <f>G49+G51+G52+G53+G54</f>
        <v>1035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1141</v>
      </c>
      <c r="D58" s="151">
        <v>1296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>
        <v>2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1441</v>
      </c>
      <c r="D61" s="151">
        <v>781</v>
      </c>
      <c r="E61" s="243" t="s">
        <v>188</v>
      </c>
      <c r="F61" s="272" t="s">
        <v>189</v>
      </c>
      <c r="G61" s="154">
        <f>SUM(G62:G68)</f>
        <v>1806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2582</v>
      </c>
      <c r="D64" s="155">
        <f>SUM(D58:D63)</f>
        <v>2079</v>
      </c>
      <c r="E64" s="237" t="s">
        <v>199</v>
      </c>
      <c r="F64" s="242" t="s">
        <v>200</v>
      </c>
      <c r="G64" s="152">
        <v>1311</v>
      </c>
      <c r="H64" s="152">
        <v>1312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242</v>
      </c>
      <c r="H66" s="152">
        <v>244</v>
      </c>
    </row>
    <row r="67" spans="1:8" ht="15">
      <c r="A67" s="235" t="s">
        <v>206</v>
      </c>
      <c r="B67" s="241" t="s">
        <v>207</v>
      </c>
      <c r="C67" s="151">
        <v>4316</v>
      </c>
      <c r="D67" s="151">
        <v>3383</v>
      </c>
      <c r="E67" s="237" t="s">
        <v>208</v>
      </c>
      <c r="F67" s="242" t="s">
        <v>209</v>
      </c>
      <c r="G67" s="152">
        <v>71</v>
      </c>
      <c r="H67" s="152">
        <v>70</v>
      </c>
    </row>
    <row r="68" spans="1:8" ht="15">
      <c r="A68" s="235" t="s">
        <v>210</v>
      </c>
      <c r="B68" s="241" t="s">
        <v>211</v>
      </c>
      <c r="C68" s="151">
        <v>50</v>
      </c>
      <c r="D68" s="151">
        <v>3</v>
      </c>
      <c r="E68" s="237" t="s">
        <v>212</v>
      </c>
      <c r="F68" s="242" t="s">
        <v>213</v>
      </c>
      <c r="G68" s="152">
        <v>182</v>
      </c>
      <c r="H68" s="152">
        <v>173</v>
      </c>
    </row>
    <row r="69" spans="1:8" ht="15">
      <c r="A69" s="235" t="s">
        <v>214</v>
      </c>
      <c r="B69" s="241" t="s">
        <v>215</v>
      </c>
      <c r="C69" s="151">
        <v>45</v>
      </c>
      <c r="D69" s="151">
        <v>40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2345</v>
      </c>
      <c r="H71" s="161">
        <f>H59+H60+H61+H69+H70</f>
        <v>2338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279</v>
      </c>
      <c r="D72" s="151">
        <v>282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5321</v>
      </c>
      <c r="D75" s="155">
        <f>SUM(D67:D74)</f>
        <v>4289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2465</v>
      </c>
      <c r="H79" s="162">
        <f>H71+H74+H75+H76</f>
        <v>2458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1015</v>
      </c>
      <c r="D88" s="151">
        <v>1233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1022</v>
      </c>
      <c r="D91" s="155">
        <f>SUM(D87:D90)</f>
        <v>1251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8925</v>
      </c>
      <c r="D93" s="155">
        <f>D64+D75+D84+D91+D92</f>
        <v>7619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27640</v>
      </c>
      <c r="D94" s="164">
        <f>D93+D55</f>
        <v>27053</v>
      </c>
      <c r="E94" s="449" t="s">
        <v>269</v>
      </c>
      <c r="F94" s="289" t="s">
        <v>270</v>
      </c>
      <c r="G94" s="165">
        <f>G36+G39+G55+G79</f>
        <v>27640</v>
      </c>
      <c r="H94" s="165">
        <f>H36+H39+H55+H79</f>
        <v>27053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5" sqref="C3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НЕКОНСОЛИДИРАН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неодитиран към 31.12.2013г.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13684</v>
      </c>
      <c r="D9" s="46">
        <v>13752</v>
      </c>
      <c r="E9" s="298" t="s">
        <v>283</v>
      </c>
      <c r="F9" s="547" t="s">
        <v>284</v>
      </c>
      <c r="G9" s="548">
        <v>18889</v>
      </c>
      <c r="H9" s="548">
        <v>21516</v>
      </c>
    </row>
    <row r="10" spans="1:8" ht="12">
      <c r="A10" s="298" t="s">
        <v>285</v>
      </c>
      <c r="B10" s="299" t="s">
        <v>286</v>
      </c>
      <c r="C10" s="46">
        <v>628</v>
      </c>
      <c r="D10" s="46">
        <v>774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1109</v>
      </c>
      <c r="D11" s="46">
        <v>1087</v>
      </c>
      <c r="E11" s="300" t="s">
        <v>291</v>
      </c>
      <c r="F11" s="547" t="s">
        <v>292</v>
      </c>
      <c r="G11" s="548">
        <v>120</v>
      </c>
      <c r="H11" s="548">
        <v>167</v>
      </c>
    </row>
    <row r="12" spans="1:8" ht="12">
      <c r="A12" s="298" t="s">
        <v>293</v>
      </c>
      <c r="B12" s="299" t="s">
        <v>294</v>
      </c>
      <c r="C12" s="46">
        <v>2515</v>
      </c>
      <c r="D12" s="46">
        <v>2546</v>
      </c>
      <c r="E12" s="300" t="s">
        <v>77</v>
      </c>
      <c r="F12" s="547" t="s">
        <v>295</v>
      </c>
      <c r="G12" s="548">
        <v>85</v>
      </c>
      <c r="H12" s="548">
        <v>65</v>
      </c>
    </row>
    <row r="13" spans="1:18" ht="12">
      <c r="A13" s="298" t="s">
        <v>296</v>
      </c>
      <c r="B13" s="299" t="s">
        <v>297</v>
      </c>
      <c r="C13" s="46">
        <v>401</v>
      </c>
      <c r="D13" s="46">
        <v>408</v>
      </c>
      <c r="E13" s="301" t="s">
        <v>50</v>
      </c>
      <c r="F13" s="549" t="s">
        <v>298</v>
      </c>
      <c r="G13" s="546">
        <f>SUM(G9:G12)</f>
        <v>19094</v>
      </c>
      <c r="H13" s="546">
        <f>SUM(H9:H12)</f>
        <v>21748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3</v>
      </c>
      <c r="D14" s="46">
        <v>28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-658</v>
      </c>
      <c r="D15" s="47">
        <v>103</v>
      </c>
      <c r="E15" s="296" t="s">
        <v>303</v>
      </c>
      <c r="F15" s="552" t="s">
        <v>304</v>
      </c>
      <c r="G15" s="548">
        <v>120</v>
      </c>
      <c r="H15" s="548">
        <v>120</v>
      </c>
    </row>
    <row r="16" spans="1:8" ht="12">
      <c r="A16" s="298" t="s">
        <v>305</v>
      </c>
      <c r="B16" s="299" t="s">
        <v>306</v>
      </c>
      <c r="C16" s="47">
        <v>219</v>
      </c>
      <c r="D16" s="47">
        <v>653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17901</v>
      </c>
      <c r="D19" s="49">
        <f>SUM(D9:D15)+D16</f>
        <v>19351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42</v>
      </c>
      <c r="D22" s="46">
        <v>72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42</v>
      </c>
      <c r="D26" s="49">
        <f>SUM(D22:D25)</f>
        <v>72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17943</v>
      </c>
      <c r="D28" s="50">
        <f>D26+D19</f>
        <v>19423</v>
      </c>
      <c r="E28" s="127" t="s">
        <v>337</v>
      </c>
      <c r="F28" s="552" t="s">
        <v>338</v>
      </c>
      <c r="G28" s="546">
        <f>G13+G15+G24</f>
        <v>19214</v>
      </c>
      <c r="H28" s="546">
        <f>H13+H15+H24</f>
        <v>21868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1271</v>
      </c>
      <c r="D30" s="50">
        <f>IF((H28-D28)&gt;0,H28-D28,0)</f>
        <v>2445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17943</v>
      </c>
      <c r="D33" s="49">
        <f>D28+D31+D32</f>
        <v>19423</v>
      </c>
      <c r="E33" s="127" t="s">
        <v>351</v>
      </c>
      <c r="F33" s="552" t="s">
        <v>352</v>
      </c>
      <c r="G33" s="53">
        <f>G32+G31+G28</f>
        <v>19214</v>
      </c>
      <c r="H33" s="53">
        <f>H32+H31+H28</f>
        <v>21868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1271</v>
      </c>
      <c r="D34" s="50">
        <f>IF((H33-D33)&gt;0,H33-D33,0)</f>
        <v>2445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128</v>
      </c>
      <c r="D35" s="49">
        <f>D36+D37+D38</f>
        <v>248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128</v>
      </c>
      <c r="D36" s="46">
        <v>248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1143</v>
      </c>
      <c r="D39" s="460">
        <f>+IF((H33-D33-D35)&gt;0,H33-D33-D35,0)</f>
        <v>2197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1143</v>
      </c>
      <c r="D41" s="52">
        <f>IF(D39-D40&gt;0,D39-D40,0)</f>
        <v>2197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19214</v>
      </c>
      <c r="D42" s="53">
        <f>D33+D35+D39</f>
        <v>21868</v>
      </c>
      <c r="E42" s="128" t="s">
        <v>378</v>
      </c>
      <c r="F42" s="129" t="s">
        <v>379</v>
      </c>
      <c r="G42" s="53">
        <f>G39+G33</f>
        <v>19214</v>
      </c>
      <c r="H42" s="53">
        <f>H39+H33</f>
        <v>21868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874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31.12.2013г.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8559</v>
      </c>
      <c r="D10" s="54">
        <v>12490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-4478</v>
      </c>
      <c r="D11" s="54">
        <v>-6074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-2651</v>
      </c>
      <c r="D13" s="54">
        <v>-2702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-399</v>
      </c>
      <c r="D14" s="54">
        <v>-1330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-276</v>
      </c>
      <c r="D15" s="54">
        <v>-107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-10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-61</v>
      </c>
      <c r="D19" s="54">
        <v>-667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678</v>
      </c>
      <c r="D20" s="55">
        <f>SUM(D10:D19)</f>
        <v>1598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-335</v>
      </c>
      <c r="D22" s="54">
        <v>-571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-50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-95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-385</v>
      </c>
      <c r="D32" s="55">
        <f>SUM(D22:D31)</f>
        <v>-659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-522</v>
      </c>
      <c r="D37" s="54">
        <v>-551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-522</v>
      </c>
      <c r="D42" s="55">
        <f>SUM(D34:D41)</f>
        <v>-551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-229</v>
      </c>
      <c r="D43" s="55">
        <f>D42+D32+D20</f>
        <v>388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1251</v>
      </c>
      <c r="D44" s="132">
        <v>863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1022</v>
      </c>
      <c r="D45" s="55">
        <f>D44+D43</f>
        <v>1251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1022</v>
      </c>
      <c r="D46" s="56">
        <v>1251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5" sqref="A35:J35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31.12.2013г.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434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7469</v>
      </c>
      <c r="J11" s="58">
        <f>'справка №1-БАЛАНС'!H29+'справка №1-БАЛАНС'!H32</f>
        <v>0</v>
      </c>
      <c r="K11" s="60"/>
      <c r="L11" s="344">
        <f>SUM(C11:K11)</f>
        <v>22997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434</v>
      </c>
      <c r="G15" s="61">
        <f t="shared" si="2"/>
        <v>0</v>
      </c>
      <c r="H15" s="61">
        <f t="shared" si="2"/>
        <v>0</v>
      </c>
      <c r="I15" s="61">
        <f t="shared" si="2"/>
        <v>7469</v>
      </c>
      <c r="J15" s="61">
        <f t="shared" si="2"/>
        <v>0</v>
      </c>
      <c r="K15" s="61">
        <f t="shared" si="2"/>
        <v>0</v>
      </c>
      <c r="L15" s="344">
        <f t="shared" si="1"/>
        <v>22997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1143</v>
      </c>
      <c r="J16" s="345">
        <f>+'справка №1-БАЛАНС'!G32</f>
        <v>0</v>
      </c>
      <c r="K16" s="60"/>
      <c r="L16" s="344">
        <f t="shared" si="1"/>
        <v>1143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220</v>
      </c>
      <c r="G17" s="62">
        <f t="shared" si="3"/>
        <v>0</v>
      </c>
      <c r="H17" s="62">
        <f t="shared" si="3"/>
        <v>0</v>
      </c>
      <c r="I17" s="62">
        <f t="shared" si="3"/>
        <v>-220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0</v>
      </c>
      <c r="E19" s="60"/>
      <c r="F19" s="60">
        <v>220</v>
      </c>
      <c r="G19" s="60"/>
      <c r="H19" s="60"/>
      <c r="I19" s="60">
        <v>-220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8392</v>
      </c>
      <c r="J29" s="59">
        <f t="shared" si="6"/>
        <v>0</v>
      </c>
      <c r="K29" s="59">
        <f t="shared" si="6"/>
        <v>0</v>
      </c>
      <c r="L29" s="344">
        <f t="shared" si="1"/>
        <v>24140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8392</v>
      </c>
      <c r="J32" s="59">
        <f t="shared" si="7"/>
        <v>0</v>
      </c>
      <c r="K32" s="59">
        <f t="shared" si="7"/>
        <v>0</v>
      </c>
      <c r="L32" s="344">
        <f t="shared" si="1"/>
        <v>24140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0">
      <selection activeCell="H6" sqref="H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неодитиран към 31.12.2013г.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1467</v>
      </c>
      <c r="L10" s="65">
        <v>276</v>
      </c>
      <c r="M10" s="65">
        <v>0</v>
      </c>
      <c r="N10" s="74">
        <f aca="true" t="shared" si="4" ref="N10:N39">K10+L10-M10</f>
        <v>1743</v>
      </c>
      <c r="O10" s="65"/>
      <c r="P10" s="65"/>
      <c r="Q10" s="74">
        <f t="shared" si="0"/>
        <v>1743</v>
      </c>
      <c r="R10" s="74">
        <f t="shared" si="1"/>
        <v>11382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7860</v>
      </c>
      <c r="E11" s="189">
        <v>158</v>
      </c>
      <c r="F11" s="189">
        <v>21</v>
      </c>
      <c r="G11" s="74">
        <f t="shared" si="2"/>
        <v>7997</v>
      </c>
      <c r="H11" s="65"/>
      <c r="I11" s="65"/>
      <c r="J11" s="74">
        <f t="shared" si="3"/>
        <v>7997</v>
      </c>
      <c r="K11" s="65">
        <v>2886</v>
      </c>
      <c r="L11" s="65">
        <v>670</v>
      </c>
      <c r="M11" s="65">
        <v>19</v>
      </c>
      <c r="N11" s="74">
        <f t="shared" si="4"/>
        <v>3537</v>
      </c>
      <c r="O11" s="65"/>
      <c r="P11" s="65"/>
      <c r="Q11" s="74">
        <f t="shared" si="0"/>
        <v>3537</v>
      </c>
      <c r="R11" s="74">
        <f t="shared" si="1"/>
        <v>4460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44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158</v>
      </c>
      <c r="L12" s="65">
        <v>13</v>
      </c>
      <c r="M12" s="65">
        <v>0</v>
      </c>
      <c r="N12" s="74">
        <f t="shared" si="4"/>
        <v>171</v>
      </c>
      <c r="O12" s="65"/>
      <c r="P12" s="65"/>
      <c r="Q12" s="74">
        <f t="shared" si="0"/>
        <v>171</v>
      </c>
      <c r="R12" s="74">
        <f t="shared" si="1"/>
        <v>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766</v>
      </c>
      <c r="E13" s="189">
        <v>152</v>
      </c>
      <c r="F13" s="189">
        <v>0</v>
      </c>
      <c r="G13" s="74">
        <f t="shared" si="2"/>
        <v>918</v>
      </c>
      <c r="H13" s="65"/>
      <c r="I13" s="65"/>
      <c r="J13" s="74">
        <f t="shared" si="3"/>
        <v>918</v>
      </c>
      <c r="K13" s="65">
        <v>290</v>
      </c>
      <c r="L13" s="65">
        <v>93</v>
      </c>
      <c r="M13" s="65">
        <v>0</v>
      </c>
      <c r="N13" s="74">
        <f t="shared" si="4"/>
        <v>383</v>
      </c>
      <c r="O13" s="65"/>
      <c r="P13" s="65"/>
      <c r="Q13" s="74">
        <f t="shared" si="0"/>
        <v>383</v>
      </c>
      <c r="R13" s="74">
        <f t="shared" si="1"/>
        <v>535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740</v>
      </c>
      <c r="E14" s="189">
        <v>14</v>
      </c>
      <c r="F14" s="189">
        <v>3</v>
      </c>
      <c r="G14" s="74">
        <f t="shared" si="2"/>
        <v>751</v>
      </c>
      <c r="H14" s="65"/>
      <c r="I14" s="65"/>
      <c r="J14" s="74">
        <f t="shared" si="3"/>
        <v>751</v>
      </c>
      <c r="K14" s="65">
        <v>385</v>
      </c>
      <c r="L14" s="65">
        <v>57</v>
      </c>
      <c r="M14" s="65">
        <v>1</v>
      </c>
      <c r="N14" s="74">
        <f t="shared" si="4"/>
        <v>441</v>
      </c>
      <c r="O14" s="65"/>
      <c r="P14" s="65"/>
      <c r="Q14" s="74">
        <f t="shared" si="0"/>
        <v>441</v>
      </c>
      <c r="R14" s="74">
        <f t="shared" si="1"/>
        <v>310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113</v>
      </c>
      <c r="E15" s="457">
        <v>106</v>
      </c>
      <c r="F15" s="457">
        <v>80</v>
      </c>
      <c r="G15" s="74">
        <f t="shared" si="2"/>
        <v>139</v>
      </c>
      <c r="H15" s="458"/>
      <c r="I15" s="458"/>
      <c r="J15" s="74">
        <f t="shared" si="3"/>
        <v>139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24525</v>
      </c>
      <c r="E17" s="194">
        <f>SUM(E9:E16)</f>
        <v>474</v>
      </c>
      <c r="F17" s="194">
        <f>SUM(F9:F16)</f>
        <v>104</v>
      </c>
      <c r="G17" s="74">
        <f t="shared" si="2"/>
        <v>24895</v>
      </c>
      <c r="H17" s="75">
        <f>SUM(H9:H16)</f>
        <v>0</v>
      </c>
      <c r="I17" s="75">
        <f>SUM(I9:I16)</f>
        <v>0</v>
      </c>
      <c r="J17" s="74">
        <f t="shared" si="3"/>
        <v>24895</v>
      </c>
      <c r="K17" s="75">
        <f>SUM(K9:K16)</f>
        <v>5186</v>
      </c>
      <c r="L17" s="75">
        <f>SUM(L9:L16)</f>
        <v>1109</v>
      </c>
      <c r="M17" s="75">
        <f>SUM(M9:M16)</f>
        <v>20</v>
      </c>
      <c r="N17" s="74">
        <f t="shared" si="4"/>
        <v>6275</v>
      </c>
      <c r="O17" s="75">
        <f>SUM(O9:O16)</f>
        <v>0</v>
      </c>
      <c r="P17" s="75">
        <f>SUM(P9:P16)</f>
        <v>0</v>
      </c>
      <c r="Q17" s="74">
        <f t="shared" si="5"/>
        <v>6275</v>
      </c>
      <c r="R17" s="74">
        <f t="shared" si="6"/>
        <v>18620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24551</v>
      </c>
      <c r="E40" s="438">
        <f>E17+E18+E19+E25+E38+E39</f>
        <v>474</v>
      </c>
      <c r="F40" s="438">
        <f aca="true" t="shared" si="13" ref="F40:R40">F17+F18+F19+F25+F38+F39</f>
        <v>104</v>
      </c>
      <c r="G40" s="438">
        <f t="shared" si="13"/>
        <v>24921</v>
      </c>
      <c r="H40" s="438">
        <f t="shared" si="13"/>
        <v>0</v>
      </c>
      <c r="I40" s="438">
        <f t="shared" si="13"/>
        <v>0</v>
      </c>
      <c r="J40" s="438">
        <f t="shared" si="13"/>
        <v>24921</v>
      </c>
      <c r="K40" s="438">
        <f t="shared" si="13"/>
        <v>5212</v>
      </c>
      <c r="L40" s="438">
        <f t="shared" si="13"/>
        <v>1109</v>
      </c>
      <c r="M40" s="438">
        <f t="shared" si="13"/>
        <v>20</v>
      </c>
      <c r="N40" s="438">
        <f t="shared" si="13"/>
        <v>6301</v>
      </c>
      <c r="O40" s="438">
        <f t="shared" si="13"/>
        <v>0</v>
      </c>
      <c r="P40" s="438">
        <f t="shared" si="13"/>
        <v>0</v>
      </c>
      <c r="Q40" s="438">
        <f t="shared" si="13"/>
        <v>6301</v>
      </c>
      <c r="R40" s="438">
        <f t="shared" si="13"/>
        <v>18620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6">
      <selection activeCell="D92" sqref="D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31.12.2013г.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4316</v>
      </c>
      <c r="D24" s="119">
        <f>SUM(D25:D27)</f>
        <v>4316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4316</v>
      </c>
      <c r="D26" s="108">
        <v>4316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50</v>
      </c>
      <c r="D28" s="108">
        <v>50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45</v>
      </c>
      <c r="D29" s="108">
        <v>45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279</v>
      </c>
      <c r="D33" s="105">
        <f>SUM(D34:D37)</f>
        <v>279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30</v>
      </c>
      <c r="D34" s="108">
        <v>30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249</v>
      </c>
      <c r="D37" s="108">
        <v>249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5321</v>
      </c>
      <c r="D43" s="104">
        <f>D24+D28+D29+D31+D30+D32+D33+D38</f>
        <v>5321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5321</v>
      </c>
      <c r="D44" s="103">
        <f>D43+D21+D19+D9</f>
        <v>5321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770</v>
      </c>
      <c r="D56" s="103">
        <f>D57+D59</f>
        <v>0</v>
      </c>
      <c r="E56" s="119">
        <f t="shared" si="1"/>
        <v>770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40</v>
      </c>
      <c r="D57" s="108"/>
      <c r="E57" s="119">
        <f t="shared" si="1"/>
        <v>40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914</v>
      </c>
      <c r="D66" s="103">
        <f>D52+D56+D61+D62+D63+D64</f>
        <v>0</v>
      </c>
      <c r="E66" s="119">
        <f t="shared" si="1"/>
        <v>914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1806</v>
      </c>
      <c r="D85" s="104">
        <f>SUM(D86:D90)+D94</f>
        <v>1806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1311</v>
      </c>
      <c r="D87" s="108">
        <v>1311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242</v>
      </c>
      <c r="D89" s="108">
        <v>242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182</v>
      </c>
      <c r="D90" s="103">
        <f>SUM(D91:D93)</f>
        <v>182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147</v>
      </c>
      <c r="D92" s="108">
        <v>147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35</v>
      </c>
      <c r="D93" s="108">
        <v>35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71</v>
      </c>
      <c r="D94" s="108">
        <v>71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2465</v>
      </c>
      <c r="D96" s="104">
        <f>D85+D80+D75+D71+D95</f>
        <v>2465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3500</v>
      </c>
      <c r="D97" s="104">
        <f>D96+D68+D66</f>
        <v>2465</v>
      </c>
      <c r="E97" s="104">
        <f>E96+E68+E66</f>
        <v>1035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31.12.2013г.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22">
      <selection activeCell="A70" sqref="A70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31.12.2013г.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2014-01-28T07:53:59Z</cp:lastPrinted>
  <dcterms:created xsi:type="dcterms:W3CDTF">2000-06-29T12:02:40Z</dcterms:created>
  <dcterms:modified xsi:type="dcterms:W3CDTF">2014-01-28T08:14:08Z</dcterms:modified>
  <cp:category/>
  <cp:version/>
  <cp:contentType/>
  <cp:contentStatus/>
</cp:coreProperties>
</file>