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<sst xmlns="http://schemas.openxmlformats.org/spreadsheetml/2006/main" count="1055" uniqueCount="870">
  <si>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</si>
  <si>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</si>
  <si>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</si>
  <si>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</si>
  <si>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</si>
  <si>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</si>
  <si>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</si>
  <si>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</si>
  <si>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</si>
  <si>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</si>
  <si>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</si>
  <si>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</si>
  <si>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</si>
  <si>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</si>
  <si>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</si>
  <si>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</si>
  <si>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</si>
  <si>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</si>
  <si>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</si>
  <si>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</si>
  <si>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</si>
  <si>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</si>
  <si>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</si>
  <si>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</si>
  <si>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</si>
  <si>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</si>
  <si>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</si>
  <si>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</si>
  <si>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</si>
  <si>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</si>
  <si>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</si>
  <si>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</si>
  <si>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</si>
  <si>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</si>
  <si>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</si>
  <si>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</si>
  <si>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</si>
  <si>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</si>
  <si>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</si>
  <si>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</si>
  <si>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</si>
  <si>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</si>
  <si>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</si>
  <si>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</si>
  <si>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</si>
  <si>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</si>
  <si>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</si>
  <si>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</si>
  <si>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</si>
  <si>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</si>
  <si>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</si>
  <si>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</si>
  <si>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</si>
  <si>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</si>
  <si>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</si>
  <si>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</si>
  <si>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</si>
  <si>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</si>
  <si>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</si>
  <si>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</si>
  <si>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</si>
  <si>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</si>
  <si>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</si>
  <si>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</si>
  <si>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</si>
  <si>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</si>
  <si>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</si>
  <si>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</si>
  <si>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</si>
  <si>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</si>
  <si>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</si>
  <si>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</si>
  <si>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</si>
  <si>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</si>
  <si>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</si>
  <si>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</si>
  <si>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</si>
  <si>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</si>
  <si>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</si>
  <si>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</si>
  <si>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</si>
  <si>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</si>
  <si>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</si>
  <si>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</si>
  <si>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</si>
  <si>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</si>
  <si>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</si>
  <si>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</si>
  <si>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</si>
  <si>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</si>
  <si>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</si>
  <si>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</si>
  <si>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</si>
  <si>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</si>
  <si>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</si>
  <si>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</si>
  <si>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</si>
  <si>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</si>
  <si>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</si>
  <si>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</si>
  <si>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</si>
  <si>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</si>
  <si>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</si>
  <si>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</si>
  <si>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</si>
  <si>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</si>
  <si>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</si>
  <si>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</si>
  <si>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</si>
  <si>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</si>
  <si>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</si>
  <si>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</si>
  <si>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</si>
  <si>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</si>
  <si>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</si>
  <si>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</si>
  <si>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</si>
  <si>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</si>
  <si>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</si>
  <si>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</si>
  <si>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</si>
  <si>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</si>
  <si>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</si>
  <si>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</si>
  <si>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</si>
  <si>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</si>
  <si>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</si>
  <si>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</si>
  <si>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</si>
  <si>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</si>
  <si>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</si>
  <si>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</si>
  <si>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</si>
  <si>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</si>
  <si>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</si>
  <si>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</si>
  <si>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</si>
  <si>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</si>
  <si>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</si>
  <si>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</si>
  <si>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</si>
  <si>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</si>
  <si>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</si>
  <si>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</si>
  <si>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</si>
  <si>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</si>
  <si>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</si>
  <si>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</si>
  <si>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</si>
  <si>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</si>
  <si>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</si>
  <si>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</si>
  <si>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</si>
  <si>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</si>
  <si>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</si>
  <si>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</si>
  <si>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</si>
  <si>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</si>
  <si>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</si>
  <si>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</si>
  <si>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</si>
  <si>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</si>
  <si>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</si>
  <si>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</si>
  <si>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</si>
  <si>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</si>
  <si>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</si>
  <si>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</si>
  <si>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</si>
  <si>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</si>
  <si>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</si>
  <si>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</si>
  <si>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</si>
  <si>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</si>
  <si>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</si>
  <si>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</si>
  <si>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</si>
  <si>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</si>
  <si>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</si>
  <si>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</si>
  <si>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</si>
  <si>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</si>
  <si>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</si>
  <si>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</si>
  <si>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</si>
  <si>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</si>
  <si>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</si>
  <si>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</si>
  <si>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</si>
  <si>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</si>
  <si>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</si>
  <si>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</si>
  <si>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</si>
  <si>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</si>
  <si>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</si>
  <si>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</si>
  <si>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</si>
  <si>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</si>
  <si>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</si>
  <si>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</si>
  <si>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</si>
  <si>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</si>
  <si>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</si>
  <si>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</si>
  <si>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</si>
  <si>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</si>
  <si>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</si>
  <si>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</si>
  <si>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</si>
  <si>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</si>
  <si>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</si>
  <si>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</si>
  <si>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</si>
  <si>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</si>
  <si>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</si>
  <si>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</si>
  <si>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</si>
  <si>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</si>
  <si>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</si>
  <si>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</si>
  <si>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</si>
  <si>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</si>
  <si>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</si>
  <si>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</si>
  <si>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</si>
  <si>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</si>
  <si>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</si>
  <si>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</si>
  <si>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</si>
  <si>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</si>
  <si>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</si>
  <si>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</si>
  <si>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</si>
  <si>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</si>
  <si>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</si>
  <si>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</si>
  <si>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</si>
  <si>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</si>
  <si>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</si>
  <si>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</si>
  <si>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</si>
  <si>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</si>
  <si>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</si>
  <si>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</si>
  <si>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</si>
  <si>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</si>
  <si>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</si>
  <si>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</si>
  <si>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</si>
  <si>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</si>
  <si>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</si>
  <si>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</si>
  <si>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</si>
  <si>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</si>
  <si>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</si>
  <si>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</si>
  <si>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</si>
  <si>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</si>
  <si>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</si>
  <si>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</si>
  <si>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</si>
  <si>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</si>
  <si>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</si>
  <si>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</si>
  <si>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</si>
  <si>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</si>
  <si>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</si>
  <si>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</si>
  <si>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</si>
  <si>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</si>
  <si>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</si>
  <si>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</si>
  <si>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</si>
  <si>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</si>
  <si>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</si>
  <si>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</si>
  <si>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</si>
  <si>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</si>
  <si>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</si>
  <si>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</si>
  <si>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</si>
  <si>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</si>
  <si>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</si>
  <si>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</si>
  <si>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</si>
  <si>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</si>
  <si>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</si>
  <si>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</si>
  <si>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</si>
  <si>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</si>
  <si>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</si>
  <si>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</si>
  <si>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</si>
  <si>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</si>
  <si>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</si>
  <si>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</si>
  <si>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</si>
  <si>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</si>
  <si>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</si>
  <si>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</si>
  <si>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</si>
  <si>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</si>
  <si>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</si>
  <si>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</si>
  <si>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</si>
  <si>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</si>
  <si>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</si>
  <si>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</si>
  <si>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</si>
  <si>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</si>
  <si>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</si>
  <si>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</si>
  <si>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</si>
  <si>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</si>
  <si>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</si>
  <si>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</si>
  <si>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</si>
  <si>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</si>
  <si>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</si>
  <si>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</si>
  <si>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</si>
  <si>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</si>
  <si>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</si>
  <si>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</si>
  <si>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</si>
  <si>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</si>
  <si>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</si>
  <si>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</si>
  <si>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</si>
  <si>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</si>
  <si>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</si>
  <si>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</si>
  <si>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</si>
  <si>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</si>
  <si>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</si>
  <si>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</si>
  <si>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</si>
  <si>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</si>
  <si>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</si>
  <si>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</si>
  <si>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</si>
  <si>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</si>
  <si>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</si>
  <si>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</si>
  <si>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</si>
  <si>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</si>
  <si>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</si>
  <si>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</si>
  <si>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</si>
  <si>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</si>
  <si>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</si>
  <si>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</si>
  <si>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</si>
  <si>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</si>
  <si>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</si>
  <si>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</si>
  <si>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</si>
  <si>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</si>
  <si>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</si>
  <si>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</si>
  <si>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</si>
  <si>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</si>
  <si>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</si>
  <si>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</si>
  <si>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</si>
  <si>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</si>
  <si>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</si>
  <si>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</si>
  <si>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</si>
  <si>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</si>
  <si>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</si>
  <si>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</si>
  <si>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</si>
  <si>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</si>
  <si>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</si>
  <si>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</si>
  <si>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</si>
  <si>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</si>
  <si>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</si>
  <si>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</si>
  <si>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</si>
  <si>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</si>
  <si>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</si>
  <si>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</si>
  <si>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</si>
  <si>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</si>
  <si>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</si>
  <si>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</si>
  <si>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</si>
  <si>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</si>
  <si>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</si>
  <si>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</si>
  <si>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</si>
  <si>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</si>
  <si>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</si>
  <si>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</si>
  <si>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</si>
  <si>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</si>
  <si>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</si>
  <si>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</si>
  <si>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</si>
  <si>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</si>
  <si>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</si>
  <si>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</si>
  <si>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</si>
  <si>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</si>
  <si>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</si>
  <si>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</si>
  <si>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</si>
  <si>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</si>
  <si>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</si>
  <si>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</si>
  <si>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</si>
  <si>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</si>
  <si>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</si>
  <si>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</si>
  <si>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</si>
  <si>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</si>
  <si>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</si>
  <si>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</si>
  <si>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</si>
  <si>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</si>
  <si>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</si>
  <si>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</si>
  <si>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</si>
  <si>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</si>
  <si>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</si>
  <si>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</si>
  <si>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</si>
  <si>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</si>
  <si>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</si>
  <si>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</si>
  <si>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</si>
  <si>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</si>
  <si>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</si>
  <si>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</si>
  <si>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</si>
  <si>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</si>
  <si>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</si>
  <si>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</si>
  <si>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</si>
  <si>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</si>
  <si>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</si>
  <si>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</si>
  <si>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</si>
  <si>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</si>
  <si>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</si>
  <si>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</si>
  <si>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</si>
  <si>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</si>
  <si>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</si>
  <si>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</si>
  <si>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</si>
  <si>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</si>
  <si>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</si>
  <si>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</si>
  <si>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</si>
  <si>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</si>
  <si>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</si>
  <si>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</si>
  <si>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</si>
  <si>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</si>
  <si>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</si>
  <si>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</si>
  <si>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</si>
  <si>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</si>
  <si>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</si>
  <si>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</si>
  <si>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</si>
  <si>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</si>
  <si>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</si>
  <si>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</si>
  <si>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</si>
  <si>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</si>
  <si>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</si>
  <si>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</si>
  <si>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</si>
  <si>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</si>
  <si>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</si>
  <si>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</si>
  <si>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</si>
  <si>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</si>
  <si>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</si>
  <si>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</si>
  <si>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</si>
  <si>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</si>
  <si>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</si>
  <si>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</si>
  <si>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</si>
  <si>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</si>
  <si>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</si>
  <si>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</si>
  <si>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</si>
  <si>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</si>
  <si>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</si>
  <si>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</si>
  <si>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</si>
  <si>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</si>
  <si>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</si>
  <si>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</si>
  <si>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</si>
  <si>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</si>
  <si>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</si>
  <si>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</si>
  <si>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</si>
  <si>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</si>
  <si>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</si>
  <si>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</si>
  <si>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</si>
  <si>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</si>
  <si>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</si>
  <si>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</si>
  <si>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</si>
  <si>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</si>
  <si>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</si>
  <si>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</si>
  <si>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</si>
  <si>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</si>
  <si>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</si>
  <si>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</si>
  <si>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</si>
  <si>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</si>
  <si>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</si>
  <si>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</si>
  <si>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</si>
  <si>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</si>
  <si>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</si>
  <si>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</si>
  <si>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</si>
  <si>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</si>
  <si>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</si>
  <si>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</si>
  <si>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</si>
  <si>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</si>
  <si>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</si>
  <si>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</si>
  <si>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</si>
  <si>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</si>
  <si>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</si>
  <si>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</si>
  <si>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</si>
  <si>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</si>
  <si>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</si>
  <si>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</si>
  <si>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</si>
  <si>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</si>
  <si>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</si>
  <si>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</si>
  <si>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</si>
  <si>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</si>
  <si>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</si>
  <si>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</si>
  <si>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</si>
  <si>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</si>
  <si>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</si>
  <si>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</si>
  <si>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</si>
  <si>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</si>
  <si>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</si>
  <si>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</si>
  <si>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</si>
  <si>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</si>
  <si>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</si>
  <si>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</si>
  <si>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</si>
  <si>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</si>
  <si>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</si>
  <si>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</si>
  <si>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</si>
  <si>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</si>
  <si>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</si>
  <si>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</si>
  <si>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</si>
  <si>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</si>
  <si>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</si>
  <si>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</si>
  <si>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</si>
  <si>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</si>
  <si>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</si>
  <si>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</si>
  <si>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</si>
  <si>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</si>
  <si>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</si>
  <si>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</si>
  <si>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</si>
  <si>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</si>
  <si>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</si>
  <si>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</si>
  <si>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</si>
  <si>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</si>
  <si>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</si>
  <si>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</si>
  <si>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</si>
  <si>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</si>
  <si>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</si>
  <si>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</si>
  <si>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</si>
  <si>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</si>
  <si>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</si>
  <si>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</si>
  <si>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</si>
  <si>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</si>
  <si>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</si>
  <si>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</si>
  <si>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</si>
  <si>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</si>
  <si>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</si>
  <si>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</si>
  <si>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</si>
  <si>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</si>
  <si>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</si>
  <si>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</si>
  <si>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</si>
  <si>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</si>
  <si>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</si>
  <si>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</si>
  <si>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</si>
  <si>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</si>
  <si>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</si>
  <si>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</si>
  <si>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</si>
  <si>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</si>
  <si>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</si>
  <si>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</si>
  <si>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</si>
  <si>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</si>
  <si>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</si>
  <si>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</si>
  <si>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</si>
  <si>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</si>
  <si>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</si>
  <si>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</si>
  <si>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</si>
  <si>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</si>
  <si>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</si>
  <si>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</si>
  <si>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</si>
  <si>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</si>
  <si>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</si>
  <si>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</si>
  <si>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</si>
  <si>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</si>
  <si>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</si>
  <si>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</si>
  <si>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</si>
  <si>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</si>
  <si>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</si>
  <si>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</si>
  <si>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</si>
  <si>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</si>
  <si>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</si>
  <si>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</si>
  <si>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</si>
  <si>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</si>
  <si>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</si>
  <si>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</si>
  <si>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</si>
  <si>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</si>
  <si>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</si>
  <si>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</si>
  <si>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</si>
  <si>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</si>
  <si>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</si>
  <si>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</si>
  <si>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</si>
  <si>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</si>
  <si>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</si>
  <si>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</si>
  <si>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</si>
  <si>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</si>
  <si>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</si>
  <si>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</si>
  <si>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</si>
  <si>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</si>
  <si>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</si>
  <si>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</si>
  <si>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</si>
  <si>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</si>
  <si>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</si>
  <si>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</si>
  <si>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</si>
  <si>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</si>
  <si>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</si>
  <si>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</si>
  <si>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</si>
  <si>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</si>
  <si>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</si>
  <si>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</si>
  <si>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</si>
  <si>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</si>
  <si>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</si>
  <si>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</si>
  <si>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</si>
  <si>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</si>
  <si>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</si>
  <si>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</si>
  <si>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</si>
  <si>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</si>
  <si>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</si>
  <si>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</si>
  <si>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</si>
  <si>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</si>
  <si>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</si>
  <si>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</si>
  <si>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</si>
  <si>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</si>
  <si>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</si>
  <si>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</si>
  <si>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</si>
  <si>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</si>
  <si>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</si>
  <si>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</si>
  <si>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</si>
  <si>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</si>
  <si>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</si>
  <si>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</si>
  <si>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</si>
  <si>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</si>
  <si>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</si>
  <si>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</si>
  <si>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</si>
  <si>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</si>
  <si>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</si>
  <si>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</si>
  <si>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</si>
  <si>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</si>
  <si>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</si>
  <si>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</si>
  <si>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</si>
  <si>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</si>
  <si>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</si>
  <si>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</si>
  <si>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</si>
  <si>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</si>
  <si>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</si>
  <si>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</si>
  <si>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</si>
  <si>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</si>
  <si>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</si>
  <si>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</si>
  <si>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</si>
  <si>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</si>
  <si>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</si>
  <si>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</si>
  <si>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</si>
  <si>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</si>
  <si>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</si>
  <si>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</si>
  <si>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</si>
  <si>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</si>
  <si>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</si>
  <si>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</si>
  <si>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</si>
  <si>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</si>
  <si>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</si>
  <si>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</si>
  <si>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</si>
  <si>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</si>
  <si>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</si>
  <si>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</si>
  <si>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</si>
  <si>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</si>
  <si>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</si>
  <si>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</si>
  <si>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</si>
  <si>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</si>
  <si>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</si>
  <si>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</si>
  <si>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</si>
  <si>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</si>
  <si>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</si>
  <si>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</si>
  <si>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</si>
  <si>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</si>
  <si>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</si>
  <si>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</si>
  <si>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</si>
  <si>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</si>
  <si>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</si>
  <si>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</si>
  <si>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</si>
  <si>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</si>
  <si>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</si>
  <si>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</si>
  <si>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</si>
  <si>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</si>
  <si>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</si>
  <si>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</si>
  <si>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</si>
  <si>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</si>
  <si>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</si>
  <si>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</si>
  <si>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</si>
  <si>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</si>
  <si>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</si>
  <si>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</si>
  <si>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</si>
  <si>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</si>
  <si>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</si>
  <si>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</si>
  <si>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</si>
  <si>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</si>
  <si>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</si>
  <si>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</si>
  <si>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</si>
  <si>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</si>
  <si>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</si>
  <si>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</si>
  <si>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</si>
  <si>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</si>
  <si>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</si>
  <si>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</si>
  <si>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</si>
  <si>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</si>
  <si>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</si>
  <si>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</si>
  <si>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</si>
  <si>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</si>
  <si>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</si>
  <si>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</si>
  <si>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</si>
  <si>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</si>
  <si>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</si>
  <si>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</si>
  <si>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</si>
  <si>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</si>
  <si>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</si>
  <si>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</si>
  <si>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</si>
  <si>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</si>
  <si>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</si>
  <si>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</si>
  <si>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</si>
  <si>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</si>
  <si>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</si>
  <si>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</si>
  <si>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</si>
  <si>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</si>
  <si>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</si>
  <si>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</si>
  <si>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</si>
  <si>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</si>
  <si>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</si>
  <si>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</si>
  <si>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</si>
  <si>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</si>
  <si>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</si>
  <si>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</si>
  <si>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</si>
  <si>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</si>
  <si>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</si>
  <si>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</si>
  <si>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</si>
  <si>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</si>
  <si>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</si>
  <si>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</si>
  <si>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</si>
  <si>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</si>
  <si>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</si>
  <si>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</si>
  <si>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</si>
  <si>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</si>
  <si>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</si>
  <si>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</si>
  <si>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</si>
  <si>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</si>
  <si>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</si>
  <si>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</si>
  <si>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</si>
  <si>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01.01.2014 - 30.06.2014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</si>
</sst>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49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6763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6763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-216</v>
      </c>
      <c r="H27" s="208">
        <f>SUM(H28:H30)</f>
        <v>-205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-216</v>
      </c>
      <c r="H29" s="391">
        <v>-205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-6</v>
      </c>
      <c r="H32" s="391">
        <v>-11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-222</v>
      </c>
      <c r="H33" s="208">
        <f>H27+H31+H32</f>
        <v>-216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6767</v>
      </c>
      <c r="H36" s="208">
        <f>H25+H17+H33</f>
        <v>6773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6763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26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>
        <v>25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4</v>
      </c>
      <c r="D68" s="205">
        <v>5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26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</v>
      </c>
      <c r="D75" s="209">
        <f>SUM(D67:D74)</f>
        <v>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26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25</v>
      </c>
      <c r="D88" s="205">
        <v>31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25</v>
      </c>
      <c r="D91" s="209">
        <f>SUM(D87:D90)</f>
        <v>31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29</v>
      </c>
      <c r="D93" s="209">
        <f>D64+D75+D84+D91+D92</f>
        <v>36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6768</v>
      </c>
      <c r="D94" s="218">
        <f>D93+D55</f>
        <v>6799</v>
      </c>
      <c r="E94" s="558" t="s">
        <v>270</v>
      </c>
      <c r="F94" s="345" t="s">
        <v>271</v>
      </c>
      <c r="G94" s="219">
        <f>G36+G39+G55+G79</f>
        <v>6768</v>
      </c>
      <c r="H94" s="219">
        <f>H36+H39+H55+H79</f>
        <v>6799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E45" sqref="E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01.01.2014 - 30.06.2014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5</v>
      </c>
      <c r="D10" s="79">
        <v>2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6</v>
      </c>
      <c r="D12" s="79">
        <v>2</v>
      </c>
      <c r="E12" s="366" t="s">
        <v>78</v>
      </c>
      <c r="F12" s="365" t="s">
        <v>296</v>
      </c>
      <c r="G12" s="87">
        <v>32</v>
      </c>
      <c r="H12" s="87">
        <v>0</v>
      </c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32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24</v>
      </c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38</v>
      </c>
      <c r="D19" s="82">
        <f>SUM(D9:D15)+D16</f>
        <v>5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38</v>
      </c>
      <c r="D28" s="83">
        <f>D26+D19</f>
        <v>5</v>
      </c>
      <c r="E28" s="174" t="s">
        <v>338</v>
      </c>
      <c r="F28" s="370" t="s">
        <v>339</v>
      </c>
      <c r="G28" s="88">
        <f>G13+G15+G24</f>
        <v>32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6</v>
      </c>
      <c r="H30" s="90">
        <f>IF((D28-H28)&gt;0,D28-H28,0)</f>
        <v>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38</v>
      </c>
      <c r="D33" s="82">
        <f>D28-D31+D32</f>
        <v>5</v>
      </c>
      <c r="E33" s="174" t="s">
        <v>352</v>
      </c>
      <c r="F33" s="370" t="s">
        <v>353</v>
      </c>
      <c r="G33" s="90">
        <f>G32-G31+G28</f>
        <v>32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6</v>
      </c>
      <c r="H34" s="88">
        <f>IF((D33-H33)&gt;0,D33-H33,0)</f>
        <v>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6</v>
      </c>
      <c r="H39" s="91">
        <f>IF(H34&gt;0,IF(D35+H34&lt;0,0,D35+H34),IF(D34-D35&lt;0,D35-D34,0))</f>
        <v>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6</v>
      </c>
      <c r="H41" s="85">
        <f>IF(D39=0,IF(H39-H40&gt;0,H39-H40+D40,0),IF(D39-D40&lt;0,D40-D39+H40,0))</f>
        <v>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38</v>
      </c>
      <c r="D42" s="86">
        <f>D33+D35+D39</f>
        <v>5</v>
      </c>
      <c r="E42" s="177" t="s">
        <v>379</v>
      </c>
      <c r="F42" s="178" t="s">
        <v>380</v>
      </c>
      <c r="G42" s="90">
        <f>G39+G33</f>
        <v>38</v>
      </c>
      <c r="H42" s="90">
        <f>H39+H33</f>
        <v>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01.01.2014 - 30.06.2014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2</v>
      </c>
      <c r="D10" s="92">
        <v>1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</v>
      </c>
      <c r="D11" s="92">
        <v>-4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-7</v>
      </c>
      <c r="D13" s="92">
        <v>-2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-2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5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-6</v>
      </c>
      <c r="D20" s="93">
        <f>SUM(D10:D19)</f>
        <v>-5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-6</v>
      </c>
      <c r="D43" s="93">
        <f>D42+D32+D20</f>
        <v>-5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25</v>
      </c>
      <c r="D44" s="184">
        <v>30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19</v>
      </c>
      <c r="D45" s="93">
        <f>D44+D43</f>
        <v>25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31</v>
      </c>
      <c r="D46" s="94">
        <v>15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J16" sqref="J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01.01.2014 - 30.06.2014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-216</v>
      </c>
      <c r="K11" s="98"/>
      <c r="L11" s="424">
        <f>SUM(C11:K11)</f>
        <v>6773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-216</v>
      </c>
      <c r="K15" s="99">
        <f t="shared" si="2"/>
        <v>0</v>
      </c>
      <c r="L15" s="424">
        <f t="shared" si="1"/>
        <v>6773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-6</v>
      </c>
      <c r="K16" s="98"/>
      <c r="L16" s="424">
        <f t="shared" si="1"/>
        <v>-6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-222</v>
      </c>
      <c r="K29" s="97">
        <f t="shared" si="6"/>
        <v>0</v>
      </c>
      <c r="L29" s="424">
        <f t="shared" si="1"/>
        <v>6767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-222</v>
      </c>
      <c r="K32" s="97">
        <f t="shared" si="7"/>
        <v>0</v>
      </c>
      <c r="L32" s="424">
        <f t="shared" si="1"/>
        <v>6767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01.01.2014 - 30.06.2014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6763</v>
      </c>
      <c r="E9" s="243"/>
      <c r="F9" s="243">
        <v>24</v>
      </c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6815</v>
      </c>
      <c r="E17" s="248">
        <f>SUM(E9:E16)</f>
        <v>0</v>
      </c>
      <c r="F17" s="248">
        <f>SUM(F9:F16)</f>
        <v>24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6815</v>
      </c>
      <c r="E40" s="547">
        <f>E17+E18+E19+E25+E38+E39</f>
        <v>0</v>
      </c>
      <c r="F40" s="547">
        <f aca="true" t="shared" si="13" ref="F40:R40">F17+F18+F19+F25+F38+F39</f>
        <v>24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61">
      <selection activeCell="A28" sqref="A28:IV2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01.01.2014 - 30.06.2014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4</v>
      </c>
      <c r="D28" s="153">
        <v>2</v>
      </c>
      <c r="E28" s="166">
        <f t="shared" si="0"/>
        <v>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4</v>
      </c>
      <c r="D43" s="149">
        <f>D24+D28+D29+D31+D30+D32+D33+D38</f>
        <v>2</v>
      </c>
      <c r="E43" s="164">
        <f>E24+E28+E29+E31+E30+E32+E33+E38</f>
        <v>2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4</v>
      </c>
      <c r="D44" s="148">
        <f>D43+D21+D19+D9</f>
        <v>2</v>
      </c>
      <c r="E44" s="164">
        <f>E43+E21+E19+E9</f>
        <v>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01.01.2014 - 30.06.2014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01.01.2014 - 30.06.2014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2014-07-17T12:58:55Z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