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<sst xmlns="http://schemas.openxmlformats.org/spreadsheetml/2006/main" count="1040" uniqueCount="877">
  <si>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</si>
  <si>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</si>
  <si>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</si>
  <si>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</si>
  <si>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</si>
  <si>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</si>
  <si>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</si>
  <si>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</si>
  <si>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</si>
  <si>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</si>
  <si>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</si>
  <si>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</si>
  <si>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</si>
  <si>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</si>
  <si>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</si>
  <si>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</si>
  <si>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</si>
  <si>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</si>
  <si>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</si>
  <si>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</si>
  <si>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</si>
  <si>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</si>
  <si>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</si>
  <si>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</si>
  <si>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</si>
  <si>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</si>
  <si>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</si>
  <si>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</si>
  <si>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</si>
  <si>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</si>
  <si>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</si>
  <si>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</si>
  <si>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</si>
  <si>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</si>
  <si>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</si>
  <si>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</si>
  <si>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</si>
  <si>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</si>
  <si>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</si>
  <si>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</si>
  <si>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</si>
  <si>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</si>
  <si>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</si>
  <si>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</si>
  <si>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</si>
  <si>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</si>
  <si>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</si>
  <si>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</si>
  <si>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</si>
  <si>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</si>
  <si>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</si>
  <si>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</si>
  <si>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</si>
  <si>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</si>
  <si>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</si>
  <si>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</si>
  <si>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</si>
  <si>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</si>
  <si>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</si>
  <si>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</si>
  <si>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</si>
  <si>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</si>
  <si>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</si>
  <si>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</si>
  <si>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</si>
  <si>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</si>
  <si>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</si>
  <si>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</si>
  <si>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</si>
  <si>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</si>
  <si>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</si>
  <si>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</si>
  <si>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</si>
  <si>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</si>
  <si>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</si>
  <si>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</si>
  <si>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</si>
  <si>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</si>
  <si>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</si>
  <si>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</si>
  <si>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</si>
  <si>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</si>
  <si>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</si>
  <si>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</si>
  <si>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</si>
  <si>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</si>
  <si>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</si>
  <si>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</si>
  <si>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</si>
  <si>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</si>
  <si>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</si>
  <si>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</si>
  <si>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</si>
  <si>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</si>
  <si>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</si>
  <si>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</si>
  <si>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</si>
  <si>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</si>
  <si>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</si>
  <si>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</si>
  <si>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</si>
  <si>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</si>
  <si>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</si>
  <si>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</si>
  <si>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</si>
  <si>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</si>
  <si>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</si>
  <si>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</si>
  <si>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</si>
  <si>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</si>
  <si>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</si>
  <si>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</si>
  <si>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</si>
  <si>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</si>
  <si>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</si>
  <si>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</si>
  <si>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</si>
  <si>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</si>
  <si>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</si>
  <si>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</si>
  <si>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</si>
  <si>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</si>
  <si>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</si>
  <si>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</si>
  <si>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</si>
  <si>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</si>
  <si>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</si>
  <si>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</si>
  <si>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</si>
  <si>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</si>
  <si>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</si>
  <si>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</si>
  <si>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</si>
  <si>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</si>
  <si>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</si>
  <si>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</si>
  <si>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</si>
  <si>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</si>
  <si>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</si>
  <si>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</si>
  <si>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</si>
  <si>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</si>
  <si>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</si>
  <si>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</si>
  <si>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</si>
  <si>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</si>
  <si>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</si>
  <si>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</si>
  <si>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</si>
  <si>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</si>
  <si>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</si>
  <si>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</si>
  <si>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</si>
  <si>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</si>
  <si>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</si>
  <si>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</si>
  <si>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</si>
  <si>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</si>
  <si>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</si>
  <si>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</si>
  <si>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</si>
  <si>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</si>
  <si>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</si>
  <si>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</si>
  <si>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</si>
  <si>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</si>
  <si>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</si>
  <si>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</si>
  <si>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</si>
  <si>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</si>
  <si>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</si>
  <si>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</si>
  <si>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</si>
  <si>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</si>
  <si>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</si>
  <si>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</si>
  <si>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</si>
  <si>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</si>
  <si>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</si>
  <si>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</si>
  <si>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</si>
  <si>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</si>
  <si>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</si>
  <si>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</si>
  <si>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</si>
  <si>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</si>
  <si>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</si>
  <si>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</si>
  <si>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</si>
  <si>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</si>
  <si>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</si>
  <si>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</si>
  <si>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</si>
  <si>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</si>
  <si>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</si>
  <si>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</si>
  <si>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</si>
  <si>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</si>
  <si>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</si>
  <si>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</si>
  <si>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</si>
  <si>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</si>
  <si>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</si>
  <si>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</si>
  <si>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</si>
  <si>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</si>
  <si>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</si>
  <si>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</si>
  <si>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</si>
  <si>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</si>
  <si>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</si>
  <si>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</si>
  <si>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</si>
  <si>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</si>
  <si>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</si>
  <si>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</si>
  <si>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</si>
  <si>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</si>
  <si>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</si>
  <si>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</si>
  <si>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</si>
  <si>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</si>
  <si>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</si>
  <si>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</si>
  <si>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</si>
  <si>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</si>
  <si>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</si>
  <si>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</si>
  <si>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</si>
  <si>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</si>
  <si>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</si>
  <si>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</si>
  <si>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</si>
  <si>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</si>
  <si>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</si>
  <si>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</si>
  <si>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</si>
  <si>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</si>
  <si>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</si>
  <si>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</si>
  <si>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</si>
  <si>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</si>
  <si>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</si>
  <si>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</si>
  <si>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</si>
  <si>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</si>
  <si>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</si>
  <si>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</si>
  <si>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</si>
  <si>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</si>
  <si>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</si>
  <si>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</si>
  <si>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</si>
  <si>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</si>
  <si>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</si>
  <si>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</si>
  <si>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</si>
  <si>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</si>
  <si>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</si>
  <si>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</si>
  <si>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</si>
  <si>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</si>
  <si>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</si>
  <si>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</si>
  <si>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</si>
  <si>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</si>
  <si>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</si>
  <si>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</si>
  <si>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</si>
  <si>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</si>
  <si>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</si>
  <si>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</si>
  <si>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</si>
  <si>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</si>
  <si>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</si>
  <si>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</si>
  <si>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</si>
  <si>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</si>
  <si>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</si>
  <si>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</si>
  <si>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</si>
  <si>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</si>
  <si>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</si>
  <si>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</si>
  <si>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</si>
  <si>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</si>
  <si>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</si>
  <si>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</si>
  <si>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</si>
  <si>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</si>
  <si>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</si>
  <si>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</si>
  <si>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</si>
  <si>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</si>
  <si>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</si>
  <si>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</si>
  <si>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</si>
  <si>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</si>
  <si>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</si>
  <si>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</si>
  <si>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</si>
  <si>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</si>
  <si>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</si>
  <si>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</si>
  <si>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</si>
  <si>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</si>
  <si>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</si>
  <si>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</si>
  <si>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</si>
  <si>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</si>
  <si>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</si>
  <si>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</si>
  <si>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</si>
  <si>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</si>
  <si>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</si>
  <si>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</si>
  <si>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</si>
  <si>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</si>
  <si>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</si>
  <si>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</si>
  <si>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</si>
  <si>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</si>
  <si>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</si>
  <si>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</si>
  <si>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</si>
  <si>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</si>
  <si>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</si>
  <si>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</si>
  <si>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</si>
  <si>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</si>
  <si>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</si>
  <si>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</si>
  <si>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</si>
  <si>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</si>
  <si>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</si>
  <si>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</si>
  <si>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</si>
  <si>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</si>
  <si>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</si>
  <si>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</si>
  <si>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</si>
  <si>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</si>
  <si>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</si>
  <si>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</si>
  <si>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</si>
  <si>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</si>
  <si>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</si>
  <si>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</si>
  <si>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</si>
  <si>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</si>
  <si>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</si>
  <si>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</si>
  <si>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</si>
  <si>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</si>
  <si>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</si>
  <si>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</si>
  <si>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</si>
  <si>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</si>
  <si>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</si>
  <si>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</si>
  <si>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</si>
  <si>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</si>
  <si>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</si>
  <si>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</si>
  <si>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</si>
  <si>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</si>
  <si>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</si>
  <si>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</si>
  <si>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</si>
  <si>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</si>
  <si>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</si>
  <si>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</si>
  <si>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</si>
  <si>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</si>
  <si>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</si>
  <si>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</si>
  <si>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</si>
  <si>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</si>
  <si>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</si>
  <si>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</si>
  <si>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</si>
  <si>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</si>
  <si>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</si>
  <si>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</si>
  <si>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</si>
  <si>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</si>
  <si>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</si>
  <si>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</si>
  <si>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</si>
  <si>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</si>
  <si>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</si>
  <si>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</si>
  <si>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</si>
  <si>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</si>
  <si>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</si>
  <si>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</si>
  <si>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</si>
  <si>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</si>
  <si>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</si>
  <si>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</si>
  <si>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</si>
  <si>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</si>
  <si>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</si>
  <si>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</si>
  <si>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</si>
  <si>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</si>
  <si>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</si>
  <si>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</si>
  <si>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</si>
  <si>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</si>
  <si>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</si>
  <si>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</si>
  <si>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</si>
  <si>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</si>
  <si>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</si>
  <si>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</si>
  <si>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</si>
  <si>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</si>
  <si>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</si>
  <si>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</si>
  <si>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</si>
  <si>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</si>
  <si>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</si>
  <si>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</si>
  <si>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</si>
  <si>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</si>
  <si>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</si>
  <si>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</si>
  <si>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</si>
  <si>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</si>
  <si>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</si>
  <si>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</si>
  <si>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</si>
  <si>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</si>
  <si>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</si>
  <si>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</si>
  <si>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</si>
  <si>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</si>
  <si>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</si>
  <si>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</si>
  <si>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</si>
  <si>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</si>
  <si>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</si>
  <si>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</si>
  <si>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</si>
  <si>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</si>
  <si>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</si>
  <si>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</si>
  <si>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</si>
  <si>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</si>
  <si>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</si>
  <si>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</si>
  <si>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</si>
  <si>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</si>
  <si>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</si>
  <si>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</si>
  <si>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</si>
  <si>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</si>
  <si>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</si>
  <si>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</si>
  <si>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</si>
  <si>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</si>
  <si>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</si>
  <si>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</si>
  <si>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</si>
  <si>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</si>
  <si>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</si>
  <si>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</si>
  <si>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</si>
  <si>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</si>
  <si>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</si>
  <si>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</si>
  <si>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</si>
  <si>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</si>
  <si>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</si>
  <si>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</si>
  <si>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</si>
  <si>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</si>
  <si>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</si>
  <si>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</si>
  <si>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</si>
  <si>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</si>
  <si>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</si>
  <si>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</si>
  <si>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</si>
  <si>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</si>
  <si>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</si>
  <si>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</si>
  <si>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</si>
  <si>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</si>
  <si>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</si>
  <si>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</si>
  <si>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</si>
  <si>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</si>
  <si>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</si>
  <si>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</si>
  <si>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</si>
  <si>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</si>
  <si>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</si>
  <si>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</si>
  <si>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</si>
  <si>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</si>
  <si>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</si>
  <si>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</si>
  <si>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</si>
  <si>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</si>
  <si>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</si>
  <si>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</si>
  <si>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</si>
  <si>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</si>
  <si>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</si>
  <si>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</si>
  <si>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</si>
  <si>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</si>
  <si>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</si>
  <si>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</si>
  <si>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</si>
  <si>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</si>
  <si>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</si>
  <si>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</si>
  <si>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</si>
  <si>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</si>
  <si>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</si>
  <si>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</si>
  <si>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</si>
  <si>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</si>
  <si>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</si>
  <si>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</si>
  <si>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</si>
  <si>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</si>
  <si>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</si>
  <si>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</si>
  <si>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</si>
  <si>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</si>
  <si>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</si>
  <si>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</si>
  <si>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</si>
  <si>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</si>
  <si>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</si>
  <si>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</si>
  <si>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</si>
  <si>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</si>
  <si>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</si>
  <si>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</si>
  <si>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</si>
  <si>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</si>
  <si>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</si>
  <si>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</si>
  <si>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</si>
  <si>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</si>
  <si>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</si>
  <si>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</si>
  <si>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</si>
  <si>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</si>
  <si>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</si>
  <si>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</si>
  <si>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</si>
  <si>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</si>
  <si>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</si>
  <si>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</si>
  <si>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</si>
  <si>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</si>
  <si>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</si>
  <si>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</si>
  <si>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</si>
  <si>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</si>
  <si>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</si>
  <si>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</si>
  <si>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</si>
  <si>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</si>
  <si>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</si>
  <si>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</si>
  <si>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</si>
  <si>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</si>
  <si>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</si>
  <si>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</si>
  <si>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</si>
  <si>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</si>
  <si>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</si>
  <si>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</si>
  <si>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</si>
  <si>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</si>
  <si>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</si>
  <si>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</si>
  <si>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</si>
  <si>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</si>
  <si>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</si>
  <si>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</si>
  <si>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</si>
  <si>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</si>
  <si>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</si>
  <si>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</si>
  <si>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</si>
  <si>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</si>
  <si>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</si>
  <si>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</si>
  <si>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</si>
  <si>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</si>
  <si>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</si>
  <si>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</si>
  <si>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</si>
  <si>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</si>
  <si>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</si>
  <si>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</si>
  <si>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</si>
  <si>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</si>
  <si>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</si>
  <si>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</si>
  <si>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</si>
  <si>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</si>
  <si>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</si>
  <si>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</si>
  <si>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</si>
  <si>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</si>
  <si>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</si>
  <si>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</si>
  <si>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</si>
  <si>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</si>
  <si>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</si>
  <si>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</si>
  <si>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</si>
  <si>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</si>
  <si>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</si>
  <si>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</si>
  <si>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</si>
  <si>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</si>
  <si>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</si>
  <si>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</si>
  <si>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</si>
  <si>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</si>
  <si>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</si>
  <si>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</si>
  <si>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</si>
  <si>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</si>
  <si>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</si>
  <si>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</si>
  <si>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</si>
  <si>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</si>
  <si>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</si>
  <si>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</si>
  <si>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</si>
  <si>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</si>
  <si>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</si>
  <si>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</si>
  <si>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</si>
  <si>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</si>
  <si>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</si>
  <si>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</si>
  <si>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</si>
  <si>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</si>
  <si>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</si>
  <si>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</si>
  <si>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</si>
  <si>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</si>
  <si>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</si>
  <si>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</si>
  <si>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</si>
  <si>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</si>
  <si>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</si>
  <si>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</si>
  <si>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</si>
  <si>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</si>
  <si>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</si>
  <si>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</si>
  <si>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</si>
  <si>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</si>
  <si>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</si>
  <si>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</si>
  <si>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</si>
  <si>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</si>
  <si>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</si>
  <si>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</si>
  <si>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</si>
  <si>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</si>
  <si>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</si>
  <si>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</si>
  <si>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</si>
  <si>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</si>
  <si>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</si>
  <si>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</si>
  <si>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</si>
  <si>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</si>
  <si>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</si>
  <si>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</si>
  <si>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</si>
  <si>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</si>
  <si>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</si>
  <si>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</si>
  <si>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</si>
  <si>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</si>
  <si>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</si>
  <si>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</si>
  <si>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</si>
  <si>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</si>
  <si>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</si>
  <si>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</si>
  <si>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</si>
  <si>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</si>
  <si>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</si>
  <si>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</si>
  <si>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</si>
  <si>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</si>
  <si>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</si>
  <si>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</si>
  <si>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</si>
  <si>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</si>
  <si>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</si>
  <si>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</si>
  <si>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</si>
  <si>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</si>
  <si>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</si>
  <si>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</si>
  <si>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</si>
  <si>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</si>
  <si>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</si>
  <si>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</si>
  <si>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</si>
  <si>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</si>
  <si>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</si>
  <si>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</si>
  <si>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</si>
  <si>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</si>
  <si>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</si>
  <si>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</si>
  <si>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</si>
  <si>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</si>
  <si>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</si>
  <si>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</si>
  <si>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</si>
  <si>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</si>
  <si>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</si>
  <si>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</si>
  <si>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</si>
  <si>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</si>
  <si>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</si>
  <si>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</si>
  <si>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</si>
  <si>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</si>
  <si>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</si>
  <si>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</si>
  <si>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</si>
  <si>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</si>
  <si>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</si>
  <si>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</si>
  <si>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</si>
  <si>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</si>
  <si>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</si>
  <si>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</si>
  <si>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</si>
  <si>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</si>
  <si>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</si>
  <si>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</si>
  <si>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</si>
  <si>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</si>
  <si>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</si>
  <si>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</si>
  <si>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</si>
  <si>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</si>
  <si>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</si>
  <si>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</si>
  <si>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</si>
  <si>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</si>
  <si>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</si>
  <si>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</si>
  <si>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</si>
  <si>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</si>
  <si>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</si>
  <si>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</si>
  <si>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</si>
  <si>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</si>
  <si>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</si>
  <si>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</si>
  <si>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</si>
  <si>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</si>
  <si>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</si>
  <si>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</si>
  <si>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</si>
  <si>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</si>
  <si>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</si>
  <si>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</si>
  <si>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</si>
  <si>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</si>
  <si>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</si>
  <si>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</si>
  <si>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</si>
  <si>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</si>
  <si>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</si>
  <si>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</si>
  <si>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</si>
  <si>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</si>
  <si>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</si>
  <si>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</si>
  <si>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</si>
  <si>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</si>
  <si>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</si>
  <si>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</si>
  <si>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</si>
  <si>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</si>
  <si>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</si>
  <si>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</si>
  <si>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</si>
  <si>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</si>
  <si>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</si>
  <si>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</si>
  <si>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</si>
  <si>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</si>
  <si>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</si>
  <si>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</si>
  <si>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</si>
  <si>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</si>
  <si>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</si>
  <si>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</si>
  <si>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</si>
  <si>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</si>
  <si>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</si>
  <si>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</si>
  <si>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</si>
  <si>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</si>
  <si>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</si>
  <si>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</si>
  <si>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</si>
  <si>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</si>
  <si>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</si>
  <si>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</si>
  <si>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</si>
  <si>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</si>
  <si>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</si>
  <si>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</si>
  <si>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</si>
  <si>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</si>
  <si>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</si>
  <si>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</si>
  <si>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</si>
  <si>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</si>
  <si>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</si>
  <si>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</si>
  <si>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</si>
  <si>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</si>
  <si>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</si>
  <si>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</si>
  <si>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</si>
  <si>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</si>
  <si>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</si>
  <si>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</si>
  <si>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</si>
  <si>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</si>
  <si>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</si>
  <si>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</si>
  <si>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</si>
  <si>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</si>
  <si>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</si>
  <si>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</si>
  <si>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</si>
  <si>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</si>
  <si>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</si>
  <si>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</si>
  <si>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</si>
  <si>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</si>
  <si>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</si>
  <si>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</si>
  <si>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</si>
  <si>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</si>
  <si>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</si>
  <si>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</si>
  <si>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</si>
  <si>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</si>
  <si>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</si>
  <si>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</si>
  <si>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</si>
  <si>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</si>
  <si>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01.01.2010-31.12.2010</t>
  </si>
  <si>
    <t>28.02.2011</t>
  </si>
  <si>
    <t>Дата на съставяне: 28.02.2011</t>
  </si>
  <si>
    <t xml:space="preserve">Дата на съставяне:       28.02.2011                           </t>
  </si>
  <si>
    <t xml:space="preserve">Дата  на съставяне:  28.02.2011                                                                                                                              </t>
  </si>
  <si>
    <t xml:space="preserve">Дата  на съставяне:  28.02.2011                                                                                                                                </t>
  </si>
  <si>
    <t xml:space="preserve">Дата  на съставяне:  28.02.2011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</si>
</sst>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8">
      <selection activeCell="K38" sqref="K3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808</v>
      </c>
      <c r="D12" s="151">
        <v>847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8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607</v>
      </c>
      <c r="D15" s="151">
        <v>455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1783</v>
      </c>
      <c r="D19" s="155">
        <f>SUM(D11:D18)</f>
        <v>1674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3656</v>
      </c>
      <c r="H21" s="156">
        <f>SUM(H22:H24)</f>
        <v>2689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3467</v>
      </c>
      <c r="H24" s="152">
        <v>2500</v>
      </c>
    </row>
    <row r="25" spans="1:18" ht="15">
      <c r="A25" s="235" t="s">
        <v>74</v>
      </c>
      <c r="B25" s="241" t="s">
        <v>75</v>
      </c>
      <c r="C25" s="151">
        <v>39</v>
      </c>
      <c r="D25" s="151">
        <v>49</v>
      </c>
      <c r="E25" s="253" t="s">
        <v>76</v>
      </c>
      <c r="F25" s="245" t="s">
        <v>77</v>
      </c>
      <c r="G25" s="154">
        <f>G19+G20+G21</f>
        <v>4977</v>
      </c>
      <c r="H25" s="154">
        <f>H19+H20+H21</f>
        <v>4010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39</v>
      </c>
      <c r="D27" s="155">
        <f>SUM(D23:D26)</f>
        <v>49</v>
      </c>
      <c r="E27" s="253" t="s">
        <v>83</v>
      </c>
      <c r="F27" s="242" t="s">
        <v>84</v>
      </c>
      <c r="G27" s="154">
        <f>SUM(G28:G30)</f>
        <v>2540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2540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1073</v>
      </c>
      <c r="H31" s="152">
        <v>1338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3613</v>
      </c>
      <c r="H33" s="154">
        <f>H27+H31+H32</f>
        <v>3878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935</v>
      </c>
      <c r="D34" s="155">
        <f>SUM(D35:D38)</f>
        <v>904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12367</v>
      </c>
      <c r="H36" s="154">
        <f>H25+H17+H33</f>
        <v>11665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823</v>
      </c>
      <c r="D38" s="151">
        <v>792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3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3</v>
      </c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2749</v>
      </c>
      <c r="H44" s="152">
        <v>4333</v>
      </c>
    </row>
    <row r="45" spans="1:15" ht="15">
      <c r="A45" s="235" t="s">
        <v>136</v>
      </c>
      <c r="B45" s="249" t="s">
        <v>137</v>
      </c>
      <c r="C45" s="155">
        <f>C34+C39+C44</f>
        <v>938</v>
      </c>
      <c r="D45" s="155">
        <f>D34+D39+D44</f>
        <v>904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4000</v>
      </c>
      <c r="H47" s="152">
        <v>12000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9050</v>
      </c>
      <c r="D49" s="151">
        <v>14457</v>
      </c>
      <c r="E49" s="251" t="s">
        <v>51</v>
      </c>
      <c r="F49" s="245" t="s">
        <v>153</v>
      </c>
      <c r="G49" s="154">
        <f>SUM(G43:G48)</f>
        <v>6749</v>
      </c>
      <c r="H49" s="154">
        <f>SUM(H43:H48)</f>
        <v>16333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9050</v>
      </c>
      <c r="D51" s="155">
        <f>SUM(D47:D50)</f>
        <v>14457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11810</v>
      </c>
      <c r="D55" s="155">
        <f>D19+D20+D21+D27+D32+D45+D51+D53+D54</f>
        <v>17084</v>
      </c>
      <c r="E55" s="237" t="s">
        <v>172</v>
      </c>
      <c r="F55" s="261" t="s">
        <v>173</v>
      </c>
      <c r="G55" s="154">
        <f>G49+G51+G52+G53+G54</f>
        <v>6749</v>
      </c>
      <c r="H55" s="154">
        <f>H49+H51+H52+H53+H54</f>
        <v>16333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60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3953</v>
      </c>
      <c r="H61" s="154">
        <f>SUM(H62:H68)</f>
        <v>4287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60</v>
      </c>
      <c r="D64" s="155">
        <f>SUM(D58:D63)</f>
        <v>58</v>
      </c>
      <c r="E64" s="237" t="s">
        <v>200</v>
      </c>
      <c r="F64" s="242" t="s">
        <v>201</v>
      </c>
      <c r="G64" s="152">
        <v>3684</v>
      </c>
      <c r="H64" s="152">
        <v>4145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176</v>
      </c>
      <c r="H65" s="152">
        <v>70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36</v>
      </c>
      <c r="H66" s="152">
        <v>12</v>
      </c>
    </row>
    <row r="67" spans="1:8" ht="15">
      <c r="A67" s="235" t="s">
        <v>207</v>
      </c>
      <c r="B67" s="241" t="s">
        <v>208</v>
      </c>
      <c r="C67" s="151">
        <v>4501</v>
      </c>
      <c r="D67" s="151">
        <v>3731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160</v>
      </c>
      <c r="D68" s="151">
        <v>1276</v>
      </c>
      <c r="E68" s="237" t="s">
        <v>213</v>
      </c>
      <c r="F68" s="242" t="s">
        <v>214</v>
      </c>
      <c r="G68" s="152">
        <v>6</v>
      </c>
      <c r="H68" s="152">
        <v>56</v>
      </c>
    </row>
    <row r="69" spans="1:8" ht="15">
      <c r="A69" s="235" t="s">
        <v>215</v>
      </c>
      <c r="B69" s="241" t="s">
        <v>216</v>
      </c>
      <c r="C69" s="151">
        <v>2</v>
      </c>
      <c r="D69" s="151"/>
      <c r="E69" s="251" t="s">
        <v>78</v>
      </c>
      <c r="F69" s="242" t="s">
        <v>217</v>
      </c>
      <c r="G69" s="152">
        <v>361</v>
      </c>
      <c r="H69" s="152">
        <v>492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6228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4314</v>
      </c>
      <c r="H71" s="161">
        <f>H59+H60+H61+H69+H70</f>
        <v>4779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902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157</v>
      </c>
      <c r="D74" s="151">
        <v>1324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6281</v>
      </c>
      <c r="D75" s="155">
        <f>SUM(D67:D74)</f>
        <v>12631</v>
      </c>
      <c r="E75" s="251" t="s">
        <v>160</v>
      </c>
      <c r="F75" s="245" t="s">
        <v>234</v>
      </c>
      <c r="G75" s="152">
        <v>1250</v>
      </c>
      <c r="H75" s="152">
        <v>2116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5564</v>
      </c>
      <c r="H79" s="162">
        <f>H71+H74+H75+H76</f>
        <v>6895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67</v>
      </c>
      <c r="D87" s="151">
        <v>71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6451</v>
      </c>
      <c r="D88" s="151">
        <v>5038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6518</v>
      </c>
      <c r="D91" s="155">
        <f>SUM(D87:D90)</f>
        <v>5109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12870</v>
      </c>
      <c r="D93" s="155">
        <f>D64+D75+D84+D91+D92</f>
        <v>17809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24680</v>
      </c>
      <c r="D94" s="164">
        <f>D93+D55</f>
        <v>34893</v>
      </c>
      <c r="E94" s="449" t="s">
        <v>270</v>
      </c>
      <c r="F94" s="289" t="s">
        <v>271</v>
      </c>
      <c r="G94" s="165">
        <f>G36+G39+G55+G79</f>
        <v>24680</v>
      </c>
      <c r="H94" s="165">
        <f>H36+H39+H55+H79</f>
        <v>34893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7">
      <selection activeCell="L37" sqref="L3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01.01.2010-31.12.2010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79</v>
      </c>
      <c r="D9" s="46">
        <v>94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188</v>
      </c>
      <c r="D10" s="46">
        <v>235</v>
      </c>
      <c r="E10" s="298" t="s">
        <v>289</v>
      </c>
      <c r="F10" s="548" t="s">
        <v>290</v>
      </c>
      <c r="G10" s="549">
        <v>14219</v>
      </c>
      <c r="H10" s="549">
        <v>7968</v>
      </c>
    </row>
    <row r="11" spans="1:8" ht="12">
      <c r="A11" s="298" t="s">
        <v>291</v>
      </c>
      <c r="B11" s="299" t="s">
        <v>292</v>
      </c>
      <c r="C11" s="46">
        <v>376</v>
      </c>
      <c r="D11" s="46">
        <v>426</v>
      </c>
      <c r="E11" s="300" t="s">
        <v>293</v>
      </c>
      <c r="F11" s="548" t="s">
        <v>294</v>
      </c>
      <c r="G11" s="549"/>
      <c r="H11" s="549">
        <v>635</v>
      </c>
    </row>
    <row r="12" spans="1:8" ht="12">
      <c r="A12" s="298" t="s">
        <v>295</v>
      </c>
      <c r="B12" s="299" t="s">
        <v>296</v>
      </c>
      <c r="C12" s="46">
        <v>189</v>
      </c>
      <c r="D12" s="46">
        <v>212</v>
      </c>
      <c r="E12" s="300" t="s">
        <v>78</v>
      </c>
      <c r="F12" s="548" t="s">
        <v>297</v>
      </c>
      <c r="G12" s="549">
        <v>372</v>
      </c>
      <c r="H12" s="549">
        <v>392</v>
      </c>
    </row>
    <row r="13" spans="1:18" ht="12">
      <c r="A13" s="298" t="s">
        <v>298</v>
      </c>
      <c r="B13" s="299" t="s">
        <v>299</v>
      </c>
      <c r="C13" s="46">
        <v>25</v>
      </c>
      <c r="D13" s="46">
        <v>32</v>
      </c>
      <c r="E13" s="301" t="s">
        <v>51</v>
      </c>
      <c r="F13" s="550" t="s">
        <v>300</v>
      </c>
      <c r="G13" s="547">
        <f>SUM(G9:G12)</f>
        <v>14591</v>
      </c>
      <c r="H13" s="547">
        <f>SUM(H9:H12)</f>
        <v>8995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13267</v>
      </c>
      <c r="D14" s="46">
        <v>7273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15</v>
      </c>
      <c r="D16" s="47">
        <v>13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14139</v>
      </c>
      <c r="D19" s="49">
        <f>SUM(D9:D15)+D16</f>
        <v>8285</v>
      </c>
      <c r="E19" s="304" t="s">
        <v>317</v>
      </c>
      <c r="F19" s="551" t="s">
        <v>318</v>
      </c>
      <c r="G19" s="549">
        <v>834</v>
      </c>
      <c r="H19" s="549">
        <v>746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5</v>
      </c>
      <c r="H21" s="549"/>
    </row>
    <row r="22" spans="1:8" ht="24">
      <c r="A22" s="304" t="s">
        <v>324</v>
      </c>
      <c r="B22" s="305" t="s">
        <v>325</v>
      </c>
      <c r="C22" s="46">
        <v>1105</v>
      </c>
      <c r="D22" s="46">
        <v>1360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1037</v>
      </c>
      <c r="H23" s="549">
        <v>1473</v>
      </c>
    </row>
    <row r="24" spans="1:18" ht="12">
      <c r="A24" s="298" t="s">
        <v>332</v>
      </c>
      <c r="B24" s="305" t="s">
        <v>333</v>
      </c>
      <c r="C24" s="46"/>
      <c r="D24" s="46">
        <v>2</v>
      </c>
      <c r="E24" s="301" t="s">
        <v>103</v>
      </c>
      <c r="F24" s="553" t="s">
        <v>334</v>
      </c>
      <c r="G24" s="547">
        <f>SUM(G19:G23)</f>
        <v>1876</v>
      </c>
      <c r="H24" s="547">
        <f>SUM(H19:H23)</f>
        <v>2219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32</v>
      </c>
      <c r="D25" s="46">
        <v>81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1137</v>
      </c>
      <c r="D26" s="49">
        <f>SUM(D22:D25)</f>
        <v>1443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15276</v>
      </c>
      <c r="D28" s="50">
        <f>D26+D19</f>
        <v>9728</v>
      </c>
      <c r="E28" s="127" t="s">
        <v>339</v>
      </c>
      <c r="F28" s="553" t="s">
        <v>340</v>
      </c>
      <c r="G28" s="547">
        <f>G13+G15+G24</f>
        <v>16467</v>
      </c>
      <c r="H28" s="547">
        <f>H13+H15+H24</f>
        <v>11214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1191</v>
      </c>
      <c r="D30" s="50">
        <f>IF((H28-D28)&gt;0,H28-D28,0)</f>
        <v>1486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15276</v>
      </c>
      <c r="D33" s="49">
        <f>D28+D31+D32</f>
        <v>9728</v>
      </c>
      <c r="E33" s="127" t="s">
        <v>353</v>
      </c>
      <c r="F33" s="553" t="s">
        <v>354</v>
      </c>
      <c r="G33" s="53">
        <f>G32+G31+G28</f>
        <v>16467</v>
      </c>
      <c r="H33" s="53">
        <f>H32+H31+H28</f>
        <v>11214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1191</v>
      </c>
      <c r="D34" s="50">
        <f>IF((H33-D33)&gt;0,H33-D33,0)</f>
        <v>1486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118</v>
      </c>
      <c r="D35" s="49">
        <f>D36+D37+D38</f>
        <v>148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120</v>
      </c>
      <c r="D36" s="46">
        <v>148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-2</v>
      </c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1073</v>
      </c>
      <c r="D39" s="459">
        <f>+IF((H33-D33-D35)&gt;0,H33-D33-D35,0)</f>
        <v>1338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1073</v>
      </c>
      <c r="D41" s="52">
        <f>IF(D39-D40&gt;0,D39-D40,0)</f>
        <v>1338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16467</v>
      </c>
      <c r="D42" s="53">
        <f>D33+D35+D39</f>
        <v>11214</v>
      </c>
      <c r="E42" s="128" t="s">
        <v>380</v>
      </c>
      <c r="F42" s="129" t="s">
        <v>381</v>
      </c>
      <c r="G42" s="53">
        <f>G39+G33</f>
        <v>16467</v>
      </c>
      <c r="H42" s="53">
        <f>H39+H33</f>
        <v>11214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871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4">
      <selection activeCell="J47" sqref="J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01.01.2010-31.12.2010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24341</v>
      </c>
      <c r="D10" s="54">
        <v>23555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-14470</v>
      </c>
      <c r="D11" s="54">
        <v>-10698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-175</v>
      </c>
      <c r="D13" s="54">
        <v>-238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-266</v>
      </c>
      <c r="D14" s="54">
        <v>229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-161</v>
      </c>
      <c r="D15" s="54">
        <v>-131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434</v>
      </c>
      <c r="D16" s="54">
        <v>291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-12</v>
      </c>
      <c r="D17" s="54">
        <v>-69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-37</v>
      </c>
      <c r="D19" s="54">
        <v>103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9654</v>
      </c>
      <c r="D20" s="55">
        <f>SUM(D10:D19)</f>
        <v>13041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-484</v>
      </c>
      <c r="D22" s="54">
        <v>-1221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-3964</v>
      </c>
      <c r="D24" s="54">
        <v>-8767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7746</v>
      </c>
      <c r="D25" s="54">
        <v>6205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51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-31</v>
      </c>
      <c r="D27" s="54">
        <v>-176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-1516</v>
      </c>
      <c r="D31" s="54">
        <v>-1352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1751</v>
      </c>
      <c r="D32" s="55">
        <f>SUM(D22:D31)</f>
        <v>-5260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-157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2337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-1584</v>
      </c>
      <c r="D37" s="54">
        <v>-2401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-413</v>
      </c>
      <c r="D40" s="54">
        <v>-181</v>
      </c>
      <c r="E40" s="130"/>
      <c r="F40" s="130"/>
    </row>
    <row r="41" spans="1:8" ht="12">
      <c r="A41" s="332" t="s">
        <v>446</v>
      </c>
      <c r="B41" s="333" t="s">
        <v>447</v>
      </c>
      <c r="C41" s="54">
        <v>-7842</v>
      </c>
      <c r="D41" s="54">
        <v>-2608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-9996</v>
      </c>
      <c r="D42" s="55">
        <f>SUM(D34:D41)</f>
        <v>-2853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1409</v>
      </c>
      <c r="D43" s="55">
        <f>D42+D32+D20</f>
        <v>4928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5109</v>
      </c>
      <c r="D44" s="132">
        <v>181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6518</v>
      </c>
      <c r="D45" s="55">
        <f>D44+D43</f>
        <v>5109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6518</v>
      </c>
      <c r="D46" s="56">
        <v>5109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Q33" sqref="Q33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01.01.2010-31.12.2010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2500</v>
      </c>
      <c r="I11" s="58">
        <f>'справка №1-БАЛАНС'!H28+'справка №1-БАЛАНС'!H31</f>
        <v>3878</v>
      </c>
      <c r="J11" s="58">
        <f>'справка №1-БАЛАНС'!H29+'справка №1-БАЛАНС'!H32</f>
        <v>0</v>
      </c>
      <c r="K11" s="60"/>
      <c r="L11" s="344">
        <f>SUM(C11:K11)</f>
        <v>11665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2500</v>
      </c>
      <c r="I15" s="61">
        <f t="shared" si="2"/>
        <v>3878</v>
      </c>
      <c r="J15" s="61">
        <f t="shared" si="2"/>
        <v>0</v>
      </c>
      <c r="K15" s="61">
        <f t="shared" si="2"/>
        <v>0</v>
      </c>
      <c r="L15" s="344">
        <f t="shared" si="1"/>
        <v>11665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1073</v>
      </c>
      <c r="J16" s="345">
        <f>+'справка №1-БАЛАНС'!G32</f>
        <v>0</v>
      </c>
      <c r="K16" s="60"/>
      <c r="L16" s="344">
        <f t="shared" si="1"/>
        <v>1073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967</v>
      </c>
      <c r="I17" s="62">
        <f t="shared" si="3"/>
        <v>-1338</v>
      </c>
      <c r="J17" s="62">
        <f>J18+J19</f>
        <v>0</v>
      </c>
      <c r="K17" s="62">
        <f t="shared" si="3"/>
        <v>0</v>
      </c>
      <c r="L17" s="344">
        <f t="shared" si="1"/>
        <v>-371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-340</v>
      </c>
      <c r="J18" s="60"/>
      <c r="K18" s="60"/>
      <c r="L18" s="344">
        <f t="shared" si="1"/>
        <v>-340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967</v>
      </c>
      <c r="I19" s="60">
        <v>-998</v>
      </c>
      <c r="J19" s="60"/>
      <c r="K19" s="60"/>
      <c r="L19" s="344">
        <f t="shared" si="1"/>
        <v>-31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3467</v>
      </c>
      <c r="I29" s="59">
        <f t="shared" si="6"/>
        <v>3613</v>
      </c>
      <c r="J29" s="59">
        <f t="shared" si="6"/>
        <v>0</v>
      </c>
      <c r="K29" s="59">
        <f t="shared" si="6"/>
        <v>0</v>
      </c>
      <c r="L29" s="344">
        <f t="shared" si="1"/>
        <v>12367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3467</v>
      </c>
      <c r="I32" s="59">
        <f t="shared" si="7"/>
        <v>3613</v>
      </c>
      <c r="J32" s="59">
        <f t="shared" si="7"/>
        <v>0</v>
      </c>
      <c r="K32" s="59">
        <f t="shared" si="7"/>
        <v>0</v>
      </c>
      <c r="L32" s="344">
        <f t="shared" si="1"/>
        <v>12367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T36" sqref="T3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01.01.2010-31.12.2010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62</v>
      </c>
      <c r="L10" s="65">
        <v>38</v>
      </c>
      <c r="M10" s="65"/>
      <c r="N10" s="74">
        <f aca="true" t="shared" si="4" ref="N10:N39">K10+L10-M10</f>
        <v>100</v>
      </c>
      <c r="O10" s="65"/>
      <c r="P10" s="65"/>
      <c r="Q10" s="74">
        <f t="shared" si="0"/>
        <v>100</v>
      </c>
      <c r="R10" s="74">
        <f t="shared" si="1"/>
        <v>808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6</v>
      </c>
      <c r="L11" s="65">
        <v>4</v>
      </c>
      <c r="M11" s="65"/>
      <c r="N11" s="74">
        <f t="shared" si="4"/>
        <v>10</v>
      </c>
      <c r="O11" s="65"/>
      <c r="P11" s="65"/>
      <c r="Q11" s="74">
        <f t="shared" si="0"/>
        <v>10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1731</v>
      </c>
      <c r="E13" s="189">
        <v>481</v>
      </c>
      <c r="F13" s="189">
        <v>208</v>
      </c>
      <c r="G13" s="74">
        <f t="shared" si="2"/>
        <v>2004</v>
      </c>
      <c r="H13" s="65"/>
      <c r="I13" s="65"/>
      <c r="J13" s="74">
        <f t="shared" si="3"/>
        <v>2004</v>
      </c>
      <c r="K13" s="65">
        <v>1276</v>
      </c>
      <c r="L13" s="65">
        <v>320</v>
      </c>
      <c r="M13" s="65">
        <v>199</v>
      </c>
      <c r="N13" s="74">
        <f t="shared" si="4"/>
        <v>1397</v>
      </c>
      <c r="O13" s="65"/>
      <c r="P13" s="65"/>
      <c r="Q13" s="74">
        <f t="shared" si="0"/>
        <v>1397</v>
      </c>
      <c r="R13" s="74">
        <f t="shared" si="1"/>
        <v>607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>
        <v>3</v>
      </c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7</v>
      </c>
      <c r="L14" s="65">
        <v>3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3024</v>
      </c>
      <c r="E17" s="194">
        <f>SUM(E9:E16)</f>
        <v>484</v>
      </c>
      <c r="F17" s="194">
        <f>SUM(F9:F16)</f>
        <v>208</v>
      </c>
      <c r="G17" s="74">
        <f t="shared" si="2"/>
        <v>3300</v>
      </c>
      <c r="H17" s="75">
        <f>SUM(H9:H16)</f>
        <v>0</v>
      </c>
      <c r="I17" s="75">
        <f>SUM(I9:I16)</f>
        <v>0</v>
      </c>
      <c r="J17" s="74">
        <f t="shared" si="3"/>
        <v>3300</v>
      </c>
      <c r="K17" s="75">
        <f>SUM(K9:K16)</f>
        <v>1351</v>
      </c>
      <c r="L17" s="75">
        <f>SUM(L9:L16)</f>
        <v>365</v>
      </c>
      <c r="M17" s="75">
        <f>SUM(M9:M16)</f>
        <v>199</v>
      </c>
      <c r="N17" s="74">
        <f t="shared" si="4"/>
        <v>1517</v>
      </c>
      <c r="O17" s="75">
        <f>SUM(O9:O16)</f>
        <v>0</v>
      </c>
      <c r="P17" s="75">
        <f>SUM(P9:P16)</f>
        <v>0</v>
      </c>
      <c r="Q17" s="74">
        <f t="shared" si="5"/>
        <v>1517</v>
      </c>
      <c r="R17" s="74">
        <f t="shared" si="6"/>
        <v>1783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25</v>
      </c>
      <c r="L23" s="65">
        <v>10</v>
      </c>
      <c r="M23" s="65"/>
      <c r="N23" s="74">
        <f t="shared" si="4"/>
        <v>35</v>
      </c>
      <c r="O23" s="65"/>
      <c r="P23" s="65"/>
      <c r="Q23" s="74">
        <f t="shared" si="5"/>
        <v>35</v>
      </c>
      <c r="R23" s="74">
        <f t="shared" si="6"/>
        <v>39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27</v>
      </c>
      <c r="L25" s="66">
        <f t="shared" si="7"/>
        <v>10</v>
      </c>
      <c r="M25" s="66">
        <f t="shared" si="7"/>
        <v>0</v>
      </c>
      <c r="N25" s="67">
        <f t="shared" si="4"/>
        <v>37</v>
      </c>
      <c r="O25" s="66">
        <f t="shared" si="7"/>
        <v>0</v>
      </c>
      <c r="P25" s="66">
        <f t="shared" si="7"/>
        <v>0</v>
      </c>
      <c r="Q25" s="67">
        <f t="shared" si="5"/>
        <v>37</v>
      </c>
      <c r="R25" s="67">
        <f t="shared" si="6"/>
        <v>39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904</v>
      </c>
      <c r="E27" s="192">
        <f aca="true" t="shared" si="8" ref="E27:P27">SUM(E28:E31)</f>
        <v>31</v>
      </c>
      <c r="F27" s="192">
        <f t="shared" si="8"/>
        <v>0</v>
      </c>
      <c r="G27" s="71">
        <f t="shared" si="2"/>
        <v>935</v>
      </c>
      <c r="H27" s="70">
        <f t="shared" si="8"/>
        <v>0</v>
      </c>
      <c r="I27" s="70">
        <f t="shared" si="8"/>
        <v>0</v>
      </c>
      <c r="J27" s="71">
        <f t="shared" si="3"/>
        <v>935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935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792</v>
      </c>
      <c r="E31" s="189">
        <v>31</v>
      </c>
      <c r="F31" s="189"/>
      <c r="G31" s="74">
        <f t="shared" si="2"/>
        <v>823</v>
      </c>
      <c r="H31" s="72"/>
      <c r="I31" s="72"/>
      <c r="J31" s="74">
        <f t="shared" si="3"/>
        <v>823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823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157</v>
      </c>
      <c r="F32" s="193">
        <f t="shared" si="11"/>
        <v>154</v>
      </c>
      <c r="G32" s="74">
        <f t="shared" si="2"/>
        <v>3</v>
      </c>
      <c r="H32" s="73">
        <f t="shared" si="11"/>
        <v>0</v>
      </c>
      <c r="I32" s="73">
        <f t="shared" si="11"/>
        <v>0</v>
      </c>
      <c r="J32" s="74">
        <f t="shared" si="3"/>
        <v>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>
        <v>157</v>
      </c>
      <c r="F34" s="189">
        <v>154</v>
      </c>
      <c r="G34" s="74">
        <f t="shared" si="2"/>
        <v>3</v>
      </c>
      <c r="H34" s="72"/>
      <c r="I34" s="72"/>
      <c r="J34" s="74">
        <f t="shared" si="3"/>
        <v>3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3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904</v>
      </c>
      <c r="E38" s="194">
        <f aca="true" t="shared" si="12" ref="E38:P38">E27+E32+E37</f>
        <v>188</v>
      </c>
      <c r="F38" s="194">
        <f t="shared" si="12"/>
        <v>154</v>
      </c>
      <c r="G38" s="74">
        <f t="shared" si="2"/>
        <v>938</v>
      </c>
      <c r="H38" s="75">
        <f t="shared" si="12"/>
        <v>0</v>
      </c>
      <c r="I38" s="75">
        <f t="shared" si="12"/>
        <v>0</v>
      </c>
      <c r="J38" s="74">
        <f t="shared" si="3"/>
        <v>938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938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4004</v>
      </c>
      <c r="E40" s="438">
        <f>E17+E18+E19+E25+E38+E39</f>
        <v>672</v>
      </c>
      <c r="F40" s="438">
        <f aca="true" t="shared" si="13" ref="F40:R40">F17+F18+F19+F25+F38+F39</f>
        <v>362</v>
      </c>
      <c r="G40" s="438">
        <f t="shared" si="13"/>
        <v>4314</v>
      </c>
      <c r="H40" s="438">
        <f t="shared" si="13"/>
        <v>0</v>
      </c>
      <c r="I40" s="438">
        <f t="shared" si="13"/>
        <v>0</v>
      </c>
      <c r="J40" s="438">
        <f t="shared" si="13"/>
        <v>4314</v>
      </c>
      <c r="K40" s="438">
        <f t="shared" si="13"/>
        <v>1378</v>
      </c>
      <c r="L40" s="438">
        <f t="shared" si="13"/>
        <v>375</v>
      </c>
      <c r="M40" s="438">
        <f t="shared" si="13"/>
        <v>199</v>
      </c>
      <c r="N40" s="438">
        <f t="shared" si="13"/>
        <v>1554</v>
      </c>
      <c r="O40" s="438">
        <f t="shared" si="13"/>
        <v>0</v>
      </c>
      <c r="P40" s="438">
        <f t="shared" si="13"/>
        <v>0</v>
      </c>
      <c r="Q40" s="438">
        <f t="shared" si="13"/>
        <v>1554</v>
      </c>
      <c r="R40" s="438">
        <f t="shared" si="13"/>
        <v>2760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E38" sqref="AE3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01.01.2010-31.12.2010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9050</v>
      </c>
      <c r="D16" s="119">
        <f>+D17+D18</f>
        <v>0</v>
      </c>
      <c r="E16" s="120">
        <f t="shared" si="0"/>
        <v>9050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9050</v>
      </c>
      <c r="D17" s="108"/>
      <c r="E17" s="120">
        <f t="shared" si="0"/>
        <v>9050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9050</v>
      </c>
      <c r="D19" s="104">
        <f>D11+D15+D16</f>
        <v>0</v>
      </c>
      <c r="E19" s="118">
        <f>E11+E15+E16</f>
        <v>9050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4501</v>
      </c>
      <c r="D24" s="119">
        <f>SUM(D25:D27)</f>
        <v>4501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4501</v>
      </c>
      <c r="D27" s="108">
        <v>4501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160</v>
      </c>
      <c r="D28" s="108">
        <v>160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902</v>
      </c>
      <c r="D33" s="105">
        <f>SUM(D34:D37)</f>
        <v>902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902</v>
      </c>
      <c r="D35" s="108">
        <v>902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157</v>
      </c>
      <c r="D38" s="105">
        <f>SUM(D39:D42)</f>
        <v>157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157</v>
      </c>
      <c r="D42" s="108">
        <v>157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6281</v>
      </c>
      <c r="D43" s="104">
        <f>D24+D28+D29+D31+D30+D32+D33+D38</f>
        <v>6281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15331</v>
      </c>
      <c r="D44" s="103">
        <f>D43+D21+D19+D9</f>
        <v>6281</v>
      </c>
      <c r="E44" s="118">
        <f>E43+E21+E19+E9</f>
        <v>9050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2749</v>
      </c>
      <c r="D56" s="103">
        <f>D57+D59</f>
        <v>0</v>
      </c>
      <c r="E56" s="119">
        <f t="shared" si="1"/>
        <v>2749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2749</v>
      </c>
      <c r="D57" s="108"/>
      <c r="E57" s="119">
        <f t="shared" si="1"/>
        <v>2749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4000</v>
      </c>
      <c r="D63" s="108"/>
      <c r="E63" s="119">
        <f t="shared" si="1"/>
        <v>4000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6749</v>
      </c>
      <c r="D66" s="103">
        <f>D52+D56+D61+D62+D63+D64</f>
        <v>0</v>
      </c>
      <c r="E66" s="119">
        <f t="shared" si="1"/>
        <v>6749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47</v>
      </c>
      <c r="D71" s="105">
        <f>SUM(D72:D74)</f>
        <v>46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47</v>
      </c>
      <c r="D73" s="108">
        <v>46</v>
      </c>
      <c r="E73" s="119">
        <f t="shared" si="1"/>
        <v>1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3906</v>
      </c>
      <c r="D85" s="104">
        <f>SUM(D86:D90)+D94</f>
        <v>3906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3684</v>
      </c>
      <c r="D87" s="108">
        <v>3684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176</v>
      </c>
      <c r="D88" s="108">
        <v>176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36</v>
      </c>
      <c r="D89" s="108">
        <v>36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</v>
      </c>
      <c r="D91" s="108">
        <v>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361</v>
      </c>
      <c r="D95" s="108">
        <v>362</v>
      </c>
      <c r="E95" s="119">
        <f t="shared" si="1"/>
        <v>-1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4314</v>
      </c>
      <c r="D96" s="104">
        <f>D85+D80+D75+D71+D95</f>
        <v>4314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11063</v>
      </c>
      <c r="D97" s="104">
        <f>D96+D68+D66</f>
        <v>4314</v>
      </c>
      <c r="E97" s="104">
        <f>E96+E68+E66</f>
        <v>6749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872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01.01.2010-31.12.2010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875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3"/>
  <sheetViews>
    <sheetView tabSelected="1" workbookViewId="0" topLeftCell="A7">
      <selection activeCell="E46" sqref="E4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01.01.2010-31.12.2010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660</v>
      </c>
      <c r="D21" s="441">
        <v>7</v>
      </c>
      <c r="E21" s="441"/>
      <c r="F21" s="443">
        <f>C21-E21</f>
        <v>660</v>
      </c>
    </row>
    <row r="22" spans="1:6" ht="12.75">
      <c r="A22" s="36" t="s">
        <v>866</v>
      </c>
      <c r="B22" s="40"/>
      <c r="C22" s="441">
        <v>158</v>
      </c>
      <c r="D22" s="441">
        <v>2.1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3.5">
      <c r="A24" s="38" t="s">
        <v>838</v>
      </c>
      <c r="B24" s="39" t="s">
        <v>839</v>
      </c>
      <c r="C24" s="429">
        <f>SUM(C21:C23)</f>
        <v>823</v>
      </c>
      <c r="D24" s="429"/>
      <c r="E24" s="429">
        <f>SUM(E21:E21)</f>
        <v>0</v>
      </c>
      <c r="F24" s="442">
        <f>SUM(F21:F21)</f>
        <v>660</v>
      </c>
    </row>
    <row r="25" spans="1:6" ht="13.5">
      <c r="A25" s="41" t="s">
        <v>840</v>
      </c>
      <c r="B25" s="39" t="s">
        <v>841</v>
      </c>
      <c r="C25" s="429">
        <f>C24+C19+C16+C13</f>
        <v>935</v>
      </c>
      <c r="D25" s="429"/>
      <c r="E25" s="429">
        <f>E24+E19+E16+E13</f>
        <v>0</v>
      </c>
      <c r="F25" s="442">
        <f>F24+F19+F16+F13</f>
        <v>772</v>
      </c>
    </row>
    <row r="26" spans="1:6" ht="12.75">
      <c r="A26" s="34" t="s">
        <v>842</v>
      </c>
      <c r="B26" s="39"/>
      <c r="C26" s="429"/>
      <c r="D26" s="429"/>
      <c r="E26" s="429"/>
      <c r="F26" s="442"/>
    </row>
    <row r="27" spans="1:6" ht="12.75">
      <c r="A27" s="36" t="s">
        <v>830</v>
      </c>
      <c r="B27" s="40"/>
      <c r="C27" s="429"/>
      <c r="D27" s="429"/>
      <c r="E27" s="429"/>
      <c r="F27" s="442"/>
    </row>
    <row r="28" spans="1:6" ht="12.75">
      <c r="A28" s="36" t="s">
        <v>831</v>
      </c>
      <c r="B28" s="40"/>
      <c r="C28" s="441"/>
      <c r="D28" s="441"/>
      <c r="E28" s="441"/>
      <c r="F28" s="443">
        <f>C28-E28</f>
        <v>0</v>
      </c>
    </row>
    <row r="29" spans="1:6" ht="13.5">
      <c r="A29" s="38" t="s">
        <v>565</v>
      </c>
      <c r="B29" s="39" t="s">
        <v>843</v>
      </c>
      <c r="C29" s="429">
        <f>SUM(C28:C28)</f>
        <v>0</v>
      </c>
      <c r="D29" s="429"/>
      <c r="E29" s="429">
        <f>SUM(E28:E28)</f>
        <v>0</v>
      </c>
      <c r="F29" s="442">
        <f>SUM(F28:F28)</f>
        <v>0</v>
      </c>
    </row>
    <row r="30" spans="1:6" ht="12.75">
      <c r="A30" s="36" t="s">
        <v>833</v>
      </c>
      <c r="B30" s="40"/>
      <c r="C30" s="429"/>
      <c r="D30" s="429"/>
      <c r="E30" s="429"/>
      <c r="F30" s="442"/>
    </row>
    <row r="31" spans="1:6" ht="12.75">
      <c r="A31" s="36" t="s">
        <v>544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582</v>
      </c>
      <c r="B32" s="39" t="s">
        <v>844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835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601</v>
      </c>
      <c r="B35" s="39" t="s">
        <v>845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837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838</v>
      </c>
      <c r="B38" s="39" t="s">
        <v>846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3.5">
      <c r="A39" s="41" t="s">
        <v>847</v>
      </c>
      <c r="B39" s="39" t="s">
        <v>848</v>
      </c>
      <c r="C39" s="429">
        <f>C38+C35+C32+C29</f>
        <v>0</v>
      </c>
      <c r="D39" s="429"/>
      <c r="E39" s="429">
        <f>E38+E35+E32+E29</f>
        <v>0</v>
      </c>
      <c r="F39" s="442">
        <f>F38+F35+F32+F29</f>
        <v>0</v>
      </c>
    </row>
    <row r="40" spans="1:6" ht="12.75">
      <c r="A40" s="42"/>
      <c r="B40" s="43"/>
      <c r="C40" s="44"/>
      <c r="D40" s="44"/>
      <c r="E40" s="44"/>
      <c r="F40" s="44"/>
    </row>
    <row r="41" spans="1:6" ht="12.75">
      <c r="A41" s="453" t="s">
        <v>876</v>
      </c>
      <c r="B41" s="452"/>
      <c r="C41" s="626" t="s">
        <v>849</v>
      </c>
      <c r="D41" s="626"/>
      <c r="E41" s="626"/>
      <c r="F41" s="626"/>
    </row>
    <row r="42" spans="1:6" ht="12.75">
      <c r="A42" s="516"/>
      <c r="B42" s="517"/>
      <c r="C42" s="516"/>
      <c r="D42" s="516"/>
      <c r="E42" s="516"/>
      <c r="F42" s="516"/>
    </row>
    <row r="43" spans="1:6" ht="12.75">
      <c r="A43" s="516"/>
      <c r="B43" s="517"/>
      <c r="C43" s="626" t="s">
        <v>857</v>
      </c>
      <c r="D43" s="626"/>
      <c r="E43" s="626"/>
      <c r="F43" s="626"/>
    </row>
    <row r="44" spans="3:5" ht="12.75">
      <c r="C44" s="516"/>
      <c r="E44" s="516"/>
    </row>
    <row r="45" ht="12" customHeight="1"/>
    <row r="50" ht="12" customHeight="1"/>
    <row r="52" spans="7:16" ht="17.25" customHeight="1"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spans="7:16" ht="19.5" customHeight="1"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ht="19.5" customHeight="1"/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3 C28:F28 C31:F31 C34:F34 C37:F3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2011-03-22T13:51:35Z</cp:lastPrinted>
  <dcterms:created xsi:type="dcterms:W3CDTF">2000-06-29T12:02:40Z</dcterms:created>
  <dcterms:modified xsi:type="dcterms:W3CDTF">2011-03-22T13:52:03Z</dcterms:modified>
  <cp:category/>
  <cp:version/>
  <cp:contentType/>
  <cp:contentStatus/>
</cp:coreProperties>
</file>