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<sst xmlns="http://schemas.openxmlformats.org/spreadsheetml/2006/main" count="1077" uniqueCount="885">
  <si>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</si>
  <si>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</si>
  <si>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</si>
  <si>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</si>
  <si>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</si>
  <si>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</si>
  <si>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</si>
  <si>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</si>
  <si>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</si>
  <si>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</si>
  <si>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</si>
  <si>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</si>
  <si>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</si>
  <si>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</si>
  <si>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</si>
  <si>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</si>
  <si>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</si>
  <si>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</si>
  <si>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</si>
  <si>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</si>
  <si>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</si>
  <si>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</si>
  <si>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</si>
  <si>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</si>
  <si>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</si>
  <si>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</si>
  <si>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</si>
  <si>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</si>
  <si>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</si>
  <si>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</si>
  <si>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</si>
  <si>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</si>
  <si>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</si>
  <si>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</si>
  <si>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</si>
  <si>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</si>
  <si>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</si>
  <si>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</si>
  <si>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</si>
  <si>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</si>
  <si>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</si>
  <si>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</si>
  <si>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</si>
  <si>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</si>
  <si>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</si>
  <si>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</si>
  <si>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</si>
  <si>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</si>
  <si>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</si>
  <si>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</si>
  <si>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</si>
  <si>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</si>
  <si>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</si>
  <si>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</si>
  <si>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</si>
  <si>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</si>
  <si>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</si>
  <si>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</si>
  <si>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</si>
  <si>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</si>
  <si>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</si>
  <si>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</si>
  <si>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</si>
  <si>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</si>
  <si>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</si>
  <si>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</si>
  <si>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</si>
  <si>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</si>
  <si>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</si>
  <si>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</si>
  <si>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</si>
  <si>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</si>
  <si>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</si>
  <si>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</si>
  <si>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</si>
  <si>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</si>
  <si>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</si>
  <si>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</si>
  <si>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</si>
  <si>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</si>
  <si>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</si>
  <si>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</si>
  <si>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</si>
  <si>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</si>
  <si>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</si>
  <si>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</si>
  <si>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</si>
  <si>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</si>
  <si>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</si>
  <si>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</si>
  <si>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</si>
  <si>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</si>
  <si>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</si>
  <si>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</si>
  <si>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</si>
  <si>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</si>
  <si>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</si>
  <si>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</si>
  <si>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</si>
  <si>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</si>
  <si>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</si>
  <si>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</si>
  <si>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</si>
  <si>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</si>
  <si>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</si>
  <si>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</si>
  <si>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</si>
  <si>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</si>
  <si>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</si>
  <si>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</si>
  <si>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</si>
  <si>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</si>
  <si>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</si>
  <si>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</si>
  <si>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</si>
  <si>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</si>
  <si>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</si>
  <si>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</si>
  <si>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</si>
  <si>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</si>
  <si>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</si>
  <si>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</si>
  <si>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</si>
  <si>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</si>
  <si>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</si>
  <si>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</si>
  <si>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</si>
  <si>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</si>
  <si>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</si>
  <si>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</si>
  <si>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</si>
  <si>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</si>
  <si>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</si>
  <si>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</si>
  <si>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</si>
  <si>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</si>
  <si>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</si>
  <si>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</si>
  <si>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</si>
  <si>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</si>
  <si>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</si>
  <si>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</si>
  <si>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</si>
  <si>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</si>
  <si>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</si>
  <si>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</si>
  <si>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</si>
  <si>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</si>
  <si>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</si>
  <si>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</si>
  <si>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</si>
  <si>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</si>
  <si>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</si>
  <si>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</si>
  <si>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</si>
  <si>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</si>
  <si>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</si>
  <si>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</si>
  <si>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</si>
  <si>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</si>
  <si>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</si>
  <si>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</si>
  <si>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</si>
  <si>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</si>
  <si>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</si>
  <si>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</si>
  <si>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</si>
  <si>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</si>
  <si>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</si>
  <si>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</si>
  <si>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</si>
  <si>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</si>
  <si>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</si>
  <si>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</si>
  <si>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</si>
  <si>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</si>
  <si>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</si>
  <si>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</si>
  <si>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</si>
  <si>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</si>
  <si>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</si>
  <si>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</si>
  <si>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</si>
  <si>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</si>
  <si>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</si>
  <si>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</si>
  <si>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</si>
  <si>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</si>
  <si>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</si>
  <si>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</si>
  <si>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</si>
  <si>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</si>
  <si>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</si>
  <si>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</si>
  <si>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</si>
  <si>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</si>
  <si>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</si>
  <si>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</si>
  <si>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</si>
  <si>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</si>
  <si>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</si>
  <si>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</si>
  <si>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</si>
  <si>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</si>
  <si>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</si>
  <si>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</si>
  <si>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</si>
  <si>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</si>
  <si>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</si>
  <si>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</si>
  <si>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</si>
  <si>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</si>
  <si>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</si>
  <si>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</si>
  <si>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</si>
  <si>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</si>
  <si>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</si>
  <si>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</si>
  <si>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</si>
  <si>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</si>
  <si>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</si>
  <si>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</si>
  <si>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</si>
  <si>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</si>
  <si>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</si>
  <si>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</si>
  <si>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</si>
  <si>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</si>
  <si>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</si>
  <si>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</si>
  <si>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</si>
  <si>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</si>
  <si>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</si>
  <si>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</si>
  <si>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</si>
  <si>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</si>
  <si>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</si>
  <si>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</si>
  <si>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</si>
  <si>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</si>
  <si>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</si>
  <si>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</si>
  <si>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</si>
  <si>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</si>
  <si>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</si>
  <si>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</si>
  <si>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</si>
  <si>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</si>
  <si>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</si>
  <si>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</si>
  <si>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</si>
  <si>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</si>
  <si>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</si>
  <si>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</si>
  <si>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</si>
  <si>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</si>
  <si>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</si>
  <si>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</si>
  <si>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</si>
  <si>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</si>
  <si>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</si>
  <si>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</si>
  <si>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</si>
  <si>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</si>
  <si>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</si>
  <si>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</si>
  <si>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</si>
  <si>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</si>
  <si>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</si>
  <si>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</si>
  <si>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</si>
  <si>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</si>
  <si>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</si>
  <si>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</si>
  <si>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</si>
  <si>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</si>
  <si>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</si>
  <si>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</si>
  <si>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</si>
  <si>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</si>
  <si>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</si>
  <si>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</si>
  <si>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</si>
  <si>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</si>
  <si>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</si>
  <si>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</si>
  <si>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</si>
  <si>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</si>
  <si>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</si>
  <si>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</si>
  <si>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</si>
  <si>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</si>
  <si>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</si>
  <si>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</si>
  <si>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</si>
  <si>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</si>
  <si>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</si>
  <si>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</si>
  <si>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</si>
  <si>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</si>
  <si>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</si>
  <si>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</si>
  <si>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</si>
  <si>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</si>
  <si>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</si>
  <si>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</si>
  <si>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</si>
  <si>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</si>
  <si>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</si>
  <si>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</si>
  <si>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</si>
  <si>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</si>
  <si>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</si>
  <si>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</si>
  <si>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</si>
  <si>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</si>
  <si>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</si>
  <si>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</si>
  <si>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</si>
  <si>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</si>
  <si>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</si>
  <si>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</si>
  <si>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</si>
  <si>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</si>
  <si>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</si>
  <si>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</si>
  <si>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</si>
  <si>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</si>
  <si>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</si>
  <si>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</si>
  <si>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</si>
  <si>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</si>
  <si>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</si>
  <si>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</si>
  <si>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</si>
  <si>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</si>
  <si>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</si>
  <si>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</si>
  <si>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</si>
  <si>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</si>
  <si>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</si>
  <si>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</si>
  <si>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</si>
  <si>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</si>
  <si>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</si>
  <si>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</si>
  <si>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</si>
  <si>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</si>
  <si>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</si>
  <si>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</si>
  <si>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</si>
  <si>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</si>
  <si>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</si>
  <si>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</si>
  <si>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</si>
  <si>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</si>
  <si>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</si>
  <si>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</si>
  <si>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</si>
  <si>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</si>
  <si>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</si>
  <si>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</si>
  <si>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</si>
  <si>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</si>
  <si>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</si>
  <si>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</si>
  <si>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</si>
  <si>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</si>
  <si>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</si>
  <si>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</si>
  <si>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</si>
  <si>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</si>
  <si>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</si>
  <si>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</si>
  <si>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</si>
  <si>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</si>
  <si>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</si>
  <si>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</si>
  <si>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</si>
  <si>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</si>
  <si>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</si>
  <si>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</si>
  <si>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</si>
  <si>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</si>
  <si>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</si>
  <si>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</si>
  <si>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</si>
  <si>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</si>
  <si>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</si>
  <si>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</si>
  <si>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</si>
  <si>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</si>
  <si>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</si>
  <si>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</si>
  <si>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</si>
  <si>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</si>
  <si>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</si>
  <si>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</si>
  <si>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</si>
  <si>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</si>
  <si>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</si>
  <si>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</si>
  <si>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</si>
  <si>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</si>
  <si>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</si>
  <si>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</si>
  <si>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</si>
  <si>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</si>
  <si>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</si>
  <si>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</si>
  <si>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</si>
  <si>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</si>
  <si>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</si>
  <si>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</si>
  <si>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</si>
  <si>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</si>
  <si>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</si>
  <si>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</si>
  <si>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</si>
  <si>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</si>
  <si>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</si>
  <si>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</si>
  <si>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</si>
  <si>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</si>
  <si>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</si>
  <si>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</si>
  <si>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</si>
  <si>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</si>
  <si>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</si>
  <si>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</si>
  <si>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</si>
  <si>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</si>
  <si>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</si>
  <si>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</si>
  <si>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</si>
  <si>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</si>
  <si>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</si>
  <si>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</si>
  <si>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</si>
  <si>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</si>
  <si>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</si>
  <si>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</si>
  <si>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</si>
  <si>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</si>
  <si>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</si>
  <si>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</si>
  <si>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</si>
  <si>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</si>
  <si>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</si>
  <si>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</si>
  <si>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</si>
  <si>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</si>
  <si>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</si>
  <si>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</si>
  <si>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</si>
  <si>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</si>
  <si>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</si>
  <si>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</si>
  <si>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</si>
  <si>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</si>
  <si>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</si>
  <si>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</si>
  <si>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</si>
  <si>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</si>
  <si>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</si>
  <si>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</si>
  <si>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</si>
  <si>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</si>
  <si>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</si>
  <si>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</si>
  <si>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</si>
  <si>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</si>
  <si>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</si>
  <si>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</si>
  <si>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</si>
  <si>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</si>
  <si>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</si>
  <si>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</si>
  <si>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</si>
  <si>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</si>
  <si>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</si>
  <si>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</si>
  <si>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</si>
  <si>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</si>
  <si>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</si>
  <si>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</si>
  <si>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</si>
  <si>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</si>
  <si>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</si>
  <si>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</si>
  <si>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</si>
  <si>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</si>
  <si>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</si>
  <si>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</si>
  <si>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</si>
  <si>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</si>
  <si>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</si>
  <si>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</si>
  <si>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</si>
  <si>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</si>
  <si>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</si>
  <si>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</si>
  <si>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</si>
  <si>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</si>
  <si>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</si>
  <si>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</si>
  <si>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</si>
  <si>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</si>
  <si>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</si>
  <si>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</si>
  <si>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</si>
  <si>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</si>
  <si>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</si>
  <si>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</si>
  <si>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</si>
  <si>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</si>
  <si>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</si>
  <si>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</si>
  <si>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</si>
  <si>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</si>
  <si>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</si>
  <si>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</si>
  <si>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</si>
  <si>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</si>
  <si>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</si>
  <si>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</si>
  <si>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</si>
  <si>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</si>
  <si>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</si>
  <si>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</si>
  <si>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</si>
  <si>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</si>
  <si>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</si>
  <si>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</si>
  <si>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</si>
  <si>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</si>
  <si>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</si>
  <si>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</si>
  <si>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</si>
  <si>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</si>
  <si>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</si>
  <si>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</si>
  <si>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</si>
  <si>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</si>
  <si>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</si>
  <si>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</si>
  <si>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</si>
  <si>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</si>
  <si>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</si>
  <si>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</si>
  <si>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</si>
  <si>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</si>
  <si>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</si>
  <si>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</si>
  <si>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</si>
  <si>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</si>
  <si>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</si>
  <si>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</si>
  <si>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</si>
  <si>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</si>
  <si>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</si>
  <si>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</si>
  <si>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</si>
  <si>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</si>
  <si>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</si>
  <si>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</si>
  <si>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</si>
  <si>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</si>
  <si>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</si>
  <si>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</si>
  <si>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</si>
  <si>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</si>
  <si>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</si>
  <si>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</si>
  <si>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</si>
  <si>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</si>
  <si>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</si>
  <si>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</si>
  <si>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</si>
  <si>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</si>
  <si>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</si>
  <si>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</si>
  <si>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</si>
  <si>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</si>
  <si>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</si>
  <si>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</si>
  <si>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</si>
  <si>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</si>
  <si>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</si>
  <si>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</si>
  <si>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</si>
  <si>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</si>
  <si>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</si>
  <si>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</si>
  <si>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</si>
  <si>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</si>
  <si>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</si>
  <si>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</si>
  <si>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</si>
  <si>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</si>
  <si>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</si>
  <si>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</si>
  <si>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</si>
  <si>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</si>
  <si>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</si>
  <si>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</si>
  <si>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</si>
  <si>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</si>
  <si>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</si>
  <si>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</si>
  <si>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</si>
  <si>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</si>
  <si>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</si>
  <si>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</si>
  <si>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</si>
  <si>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</si>
  <si>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</si>
  <si>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</si>
  <si>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</si>
  <si>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</si>
  <si>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</si>
  <si>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</si>
  <si>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</si>
  <si>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</si>
  <si>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</si>
  <si>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</si>
  <si>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</si>
  <si>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</si>
  <si>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</si>
  <si>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</si>
  <si>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</si>
  <si>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</si>
  <si>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</si>
  <si>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</si>
  <si>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</si>
  <si>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</si>
  <si>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</si>
  <si>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</si>
  <si>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</si>
  <si>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</si>
  <si>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</si>
  <si>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</si>
  <si>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</si>
  <si>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</si>
  <si>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</si>
  <si>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</si>
  <si>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</si>
  <si>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</si>
  <si>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</si>
  <si>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</si>
  <si>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</si>
  <si>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</si>
  <si>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</si>
  <si>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</si>
  <si>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</si>
  <si>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</si>
  <si>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</si>
  <si>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</si>
  <si>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</si>
  <si>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</si>
  <si>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</si>
  <si>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</si>
  <si>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</si>
  <si>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</si>
  <si>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</si>
  <si>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</si>
  <si>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</si>
  <si>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</si>
  <si>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</si>
  <si>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</si>
  <si>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</si>
  <si>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</si>
  <si>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</si>
  <si>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</si>
  <si>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</si>
  <si>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</si>
  <si>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</si>
  <si>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</si>
  <si>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</si>
  <si>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</si>
  <si>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</si>
  <si>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</si>
  <si>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</si>
  <si>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</si>
  <si>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</si>
  <si>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</si>
  <si>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</si>
  <si>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</si>
  <si>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</si>
  <si>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</si>
  <si>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</si>
  <si>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</si>
  <si>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</si>
  <si>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</si>
  <si>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</si>
  <si>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</si>
  <si>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</si>
  <si>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</si>
  <si>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</si>
  <si>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</si>
  <si>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</si>
  <si>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</si>
  <si>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</si>
  <si>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</si>
  <si>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</si>
  <si>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</si>
  <si>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</si>
  <si>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</si>
  <si>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</si>
  <si>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</si>
  <si>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</si>
  <si>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</si>
  <si>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</si>
  <si>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</si>
  <si>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</si>
  <si>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</si>
  <si>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</si>
  <si>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</si>
  <si>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</si>
  <si>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</si>
  <si>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</si>
  <si>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</si>
  <si>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</si>
  <si>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</si>
  <si>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</si>
  <si>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</si>
  <si>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</si>
  <si>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</si>
  <si>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</si>
  <si>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</si>
  <si>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</si>
  <si>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</si>
  <si>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</si>
  <si>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</si>
  <si>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</si>
  <si>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</si>
  <si>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</si>
  <si>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</si>
  <si>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</si>
  <si>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</si>
  <si>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</si>
  <si>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</si>
  <si>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</si>
  <si>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</si>
  <si>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</si>
  <si>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</si>
  <si>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</si>
  <si>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</si>
  <si>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</si>
  <si>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</si>
  <si>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</si>
  <si>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</si>
  <si>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</si>
  <si>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</si>
  <si>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</si>
  <si>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</si>
  <si>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</si>
  <si>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</si>
  <si>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</si>
  <si>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</si>
  <si>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</si>
  <si>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</si>
  <si>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</si>
  <si>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</si>
  <si>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</si>
  <si>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</si>
  <si>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</si>
  <si>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</si>
  <si>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</si>
  <si>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</si>
  <si>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</si>
  <si>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</si>
  <si>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</si>
  <si>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</si>
  <si>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</si>
  <si>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</si>
  <si>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</si>
  <si>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</si>
  <si>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</si>
  <si>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</si>
  <si>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</si>
  <si>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</si>
  <si>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</si>
  <si>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</si>
  <si>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</si>
  <si>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</si>
  <si>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</si>
  <si>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</si>
  <si>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</si>
  <si>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</si>
  <si>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</si>
  <si>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</si>
  <si>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</si>
  <si>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</si>
  <si>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</si>
  <si>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</si>
  <si>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</si>
  <si>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</si>
  <si>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</si>
  <si>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</si>
  <si>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</si>
  <si>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</si>
  <si>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</si>
  <si>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</si>
  <si>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</si>
  <si>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</si>
  <si>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</si>
  <si>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</si>
  <si>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</si>
  <si>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</si>
  <si>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</si>
  <si>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</si>
  <si>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</si>
  <si>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</si>
  <si>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</si>
  <si>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</si>
  <si>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</si>
  <si>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</si>
  <si>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</si>
  <si>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</si>
  <si>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</si>
  <si>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</si>
  <si>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</si>
  <si>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</si>
  <si>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</si>
  <si>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</si>
  <si>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</si>
  <si>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</si>
  <si>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</si>
  <si>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</si>
  <si>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</si>
  <si>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</si>
  <si>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</si>
  <si>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</si>
  <si>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</si>
  <si>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</si>
  <si>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</si>
  <si>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</si>
  <si>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</si>
  <si>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</si>
  <si>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</si>
  <si>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</si>
  <si>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</si>
  <si>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</si>
  <si>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</si>
  <si>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</si>
  <si>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</si>
  <si>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</si>
  <si>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</si>
  <si>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</si>
  <si>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</si>
  <si>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</si>
  <si>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</si>
  <si>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</si>
  <si>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</si>
  <si>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</si>
  <si>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</si>
  <si>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</si>
  <si>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</si>
  <si>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</si>
  <si>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</si>
  <si>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</si>
  <si>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</si>
  <si>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</si>
  <si>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</si>
  <si>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"Форуком Фонд Имоти" АДСИЦ</t>
  </si>
  <si>
    <t xml:space="preserve"> Неконсолидиран</t>
  </si>
  <si>
    <t>/Перфект М ЕООД/</t>
  </si>
  <si>
    <t>/Делян Добрев/</t>
  </si>
  <si>
    <t xml:space="preserve">                          /Перфект М ЕООД/</t>
  </si>
  <si>
    <t xml:space="preserve">                         /Делян Добрев/</t>
  </si>
  <si>
    <t xml:space="preserve">       /Делян Добрев/</t>
  </si>
  <si>
    <t xml:space="preserve">            /Перфект М ЕООД/</t>
  </si>
  <si>
    <t xml:space="preserve">                 /Перфект М ЕООД/</t>
  </si>
  <si>
    <t xml:space="preserve">                       /Делян Добрев/</t>
  </si>
  <si>
    <t xml:space="preserve">                        /Перфект М ЕООД/</t>
  </si>
  <si>
    <t xml:space="preserve">                             /Делян Добрев/</t>
  </si>
  <si>
    <t xml:space="preserve">                                                                                           Ръководител:</t>
  </si>
  <si>
    <t xml:space="preserve">Съставител:             </t>
  </si>
  <si>
    <t xml:space="preserve"> Към 30.09.2008 г.</t>
  </si>
  <si>
    <t>Дата на съставяне:гр.Хасково 28.10.2008</t>
  </si>
  <si>
    <t xml:space="preserve">Дата на съставяне:гр.Хасково28.10.2008                               </t>
  </si>
  <si>
    <t xml:space="preserve">Дата  на съставяне:гр.Хасково 28.10.2008                                                                                                                              </t>
  </si>
  <si>
    <t xml:space="preserve">Дата на съставяне: гр.Хасково 28.10.2008                        </t>
  </si>
  <si>
    <t>Дата на съставяне: гр.Хасково 28.10.2008</t>
  </si>
</sst>
</file>

<file path=xl/styles.xml><?xml version="1.0" encoding="utf-8"?>
<styleSheet xmlns="http://schemas.openxmlformats.org/spreadsheetml/2006/main">
  <numFmts count="51">
    <numFmt numFmtId="5" formatCode="&quot;лв&quot;#,##0_);\(&quot;лв&quot;#,##0\)"/>
    <numFmt numFmtId="6" formatCode="&quot;лв&quot;#,##0_);[Red]\(&quot;лв&quot;#,##0\)"/>
    <numFmt numFmtId="7" formatCode="&quot;лв&quot;#,##0.00_);\(&quot;лв&quot;#,##0.00\)"/>
    <numFmt numFmtId="8" formatCode="&quot;лв&quot;#,##0.00_);[Red]\(&quot;лв&quot;#,##0.00\)"/>
    <numFmt numFmtId="42" formatCode="_(&quot;лв&quot;* #,##0_);_(&quot;лв&quot;* \(#,##0\);_(&quot;лв&quot;* &quot;-&quot;_);_(@_)"/>
    <numFmt numFmtId="41" formatCode="_(* #,##0_);_(* \(#,##0\);_(* &quot;-&quot;_);_(@_)"/>
    <numFmt numFmtId="44" formatCode="_(&quot;лв&quot;* #,##0.00_);_(&quot;лв&quot;* \(#,##0.00\);_(&quot;лв&quot;* &quot;-&quot;??_);_(@_)"/>
    <numFmt numFmtId="43" formatCode="_(* #,##0.00_);_(* \(#,##0.00\);_(* &quot;-&quot;??_);_(@_)"/>
    <numFmt numFmtId="164" formatCode="#,##0&quot;лв&quot;;\-#,##0&quot;лв&quot;"/>
    <numFmt numFmtId="165" formatCode="#,##0&quot;лв&quot;;[Red]\-#,##0&quot;лв&quot;"/>
    <numFmt numFmtId="166" formatCode="#,##0.00&quot;лв&quot;;\-#,##0.00&quot;лв&quot;"/>
    <numFmt numFmtId="167" formatCode="#,##0.00&quot;лв&quot;;[Red]\-#,##0.00&quot;лв&quot;"/>
    <numFmt numFmtId="168" formatCode="_-* #,##0&quot;лв&quot;_-;\-* #,##0&quot;лв&quot;_-;_-* &quot;-&quot;&quot;лв&quot;_-;_-@_-"/>
    <numFmt numFmtId="169" formatCode="_-* #,##0_л_в_-;\-* #,##0_л_в_-;_-* &quot;-&quot;_л_в_-;_-@_-"/>
    <numFmt numFmtId="170" formatCode="_-* #,##0.00&quot;лв&quot;_-;\-* #,##0.00&quot;лв&quot;_-;_-* &quot;-&quot;??&quot;лв&quot;_-;_-@_-"/>
    <numFmt numFmtId="171" formatCode="_-* #,##0.00_л_в_-;\-* #,##0.00_л_в_-;_-* &quot;-&quot;??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$&quot;;\-#,##0\ &quot;$&quot;"/>
    <numFmt numFmtId="179" formatCode="#,##0\ &quot;$&quot;;[Red]\-#,##0\ &quot;$&quot;"/>
    <numFmt numFmtId="180" formatCode="#,##0.00\ &quot;$&quot;;\-#,##0.00\ &quot;$&quot;"/>
    <numFmt numFmtId="181" formatCode="#,##0.00\ &quot;$&quot;;[Red]\-#,##0.00\ &quot;$&quot;"/>
    <numFmt numFmtId="182" formatCode="_-* #,##0\ &quot;$&quot;_-;\-* #,##0\ &quot;$&quot;_-;_-* &quot;-&quot;\ &quot;$&quot;_-;_-@_-"/>
    <numFmt numFmtId="183" formatCode="_-* #,##0\ _$_-;\-* #,##0\ _$_-;_-* &quot;-&quot;\ _$_-;_-@_-"/>
    <numFmt numFmtId="184" formatCode="_-* #,##0.00\ &quot;$&quot;_-;\-* #,##0.00\ &quot;$&quot;_-;_-* &quot;-&quot;??\ &quot;$&quot;_-;_-@_-"/>
    <numFmt numFmtId="185" formatCode="_-* #,##0.00\ _$_-;\-* #,##0.00\ _$_-;_-* &quot;-&quot;??\ _$_-;_-@_-"/>
    <numFmt numFmtId="186" formatCode="#,##0\ &quot;лв&quot;;\-#,##0\ &quot;лв&quot;"/>
    <numFmt numFmtId="187" formatCode="#,##0\ &quot;лв&quot;;[Red]\-#,##0\ &quot;лв&quot;"/>
    <numFmt numFmtId="188" formatCode="#,##0.00\ &quot;лв&quot;;\-#,##0.00\ &quot;лв&quot;"/>
    <numFmt numFmtId="189" formatCode="#,##0.00\ &quot;лв&quot;;[Red]\-#,##0.00\ &quot;лв&quot;"/>
    <numFmt numFmtId="190" formatCode="_-* #,##0\ &quot;лв&quot;_-;\-* #,##0\ &quot;лв&quot;_-;_-* &quot;-&quot;\ &quot;лв&quot;_-;_-@_-"/>
    <numFmt numFmtId="191" formatCode="_-* #,##0\ _л_в_-;\-* #,##0\ _л_в_-;_-* &quot;-&quot;\ _л_в_-;_-@_-"/>
    <numFmt numFmtId="192" formatCode="_-* #,##0.00\ &quot;лв&quot;_-;\-* #,##0.00\ &quot;лв&quot;_-;_-* &quot;-&quot;??\ &quot;лв&quot;_-;_-@_-"/>
    <numFmt numFmtId="193" formatCode="_-* #,##0.00\ _л_в_-;\-* #,##0.00\ _л_в_-;_-* &quot;-&quot;??\ _л_в_-;_-@_-"/>
    <numFmt numFmtId="194" formatCode="#,##0\ &quot; &quot;;\-#,##0\ &quot; &quot;"/>
    <numFmt numFmtId="195" formatCode="#,##0\ &quot; &quot;;[Red]\-#,##0\ &quot; &quot;"/>
    <numFmt numFmtId="196" formatCode="#,##0.00\ &quot; &quot;;\-#,##0.00\ &quot; &quot;"/>
    <numFmt numFmtId="197" formatCode="#,##0.00\ &quot; &quot;;[Red]\-#,##0.00\ &quot; &quot;"/>
    <numFmt numFmtId="198" formatCode="_-* #,##0\ &quot; &quot;_-;\-* #,##0\ &quot; &quot;_-;_-* &quot;-&quot;\ &quot; &quot;_-;_-@_-"/>
    <numFmt numFmtId="199" formatCode="_-* #,##0\ _ _-;\-* #,##0\ _ _-;_-* &quot;-&quot;\ _ _-;_-@_-"/>
    <numFmt numFmtId="200" formatCode="_-* #,##0.00\ &quot; &quot;_-;\-* #,##0.00\ &quot; &quot;_-;_-* &quot;-&quot;??\ &quot; &quot;_-;_-@_-"/>
    <numFmt numFmtId="201" formatCode="_-* #,##0.00\ _ _-;\-* #,##0.00\ _ _-;_-* &quot;-&quot;??\ _ _-;_-@_-"/>
    <numFmt numFmtId="202" formatCode="00000"/>
    <numFmt numFmtId="203" formatCode="#,##0.00\ &quot;лв&quot;"/>
    <numFmt numFmtId="204" formatCode="[$-402]dd\ mmmm\ yyyy\ &quot;г.&quot;"/>
    <numFmt numFmtId="205" formatCode="d/m/yyyy&quot; &quot;&quot;г.&quot;;@"/>
    <numFmt numFmtId="206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192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206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7" fillId="0" borderId="1" xfId="27" applyFont="1" applyBorder="1" applyAlignment="1" applyProtection="1">
      <alignment horizontal="left" vertical="top"/>
      <protection locked="0"/>
    </xf>
    <xf numFmtId="0" fontId="7" fillId="0" borderId="1" xfId="27" applyFont="1" applyBorder="1" applyAlignment="1" applyProtection="1">
      <alignment vertical="top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205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206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206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206" fontId="10" fillId="0" borderId="0" xfId="25" applyNumberFormat="1" applyFont="1" applyBorder="1" applyAlignment="1" applyProtection="1">
      <alignment horizontal="center" vertical="justify" wrapText="1"/>
      <protection/>
    </xf>
    <xf numFmtId="206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206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206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1">
      <selection activeCell="A98" sqref="A98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1</v>
      </c>
      <c r="B3" s="582"/>
      <c r="C3" s="582"/>
      <c r="D3" s="582"/>
      <c r="E3" s="462" t="s">
        <v>865</v>
      </c>
      <c r="F3" s="217" t="s">
        <v>2</v>
      </c>
      <c r="G3" s="172"/>
      <c r="H3" s="575">
        <v>126722797</v>
      </c>
    </row>
    <row r="4" spans="1:8" ht="15">
      <c r="A4" s="581" t="s">
        <v>3</v>
      </c>
      <c r="B4" s="587"/>
      <c r="C4" s="587"/>
      <c r="D4" s="587"/>
      <c r="E4" s="574" t="s">
        <v>866</v>
      </c>
      <c r="F4" s="583" t="s">
        <v>4</v>
      </c>
      <c r="G4" s="584"/>
      <c r="H4" s="461" t="s">
        <v>159</v>
      </c>
    </row>
    <row r="5" spans="1:8" ht="15">
      <c r="A5" s="581" t="s">
        <v>5</v>
      </c>
      <c r="B5" s="582"/>
      <c r="C5" s="582"/>
      <c r="D5" s="582"/>
      <c r="E5" s="504" t="s">
        <v>879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1810</v>
      </c>
      <c r="H11" s="152">
        <v>715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1810</v>
      </c>
      <c r="H12" s="153">
        <v>715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8</v>
      </c>
      <c r="D16" s="151">
        <v>9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1810</v>
      </c>
      <c r="H17" s="154">
        <f>H11+H14+H15+H16</f>
        <v>715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8</v>
      </c>
      <c r="D19" s="155">
        <f>SUM(D11:D18)</f>
        <v>9</v>
      </c>
      <c r="E19" s="237" t="s">
        <v>53</v>
      </c>
      <c r="F19" s="242" t="s">
        <v>54</v>
      </c>
      <c r="G19" s="152">
        <v>109</v>
      </c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109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-31</v>
      </c>
      <c r="H27" s="154">
        <f>SUM(H28:H30)</f>
        <v>-25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-31</v>
      </c>
      <c r="H29" s="316">
        <v>-25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-11</v>
      </c>
      <c r="H32" s="316">
        <v>-6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-42</v>
      </c>
      <c r="H33" s="154">
        <f>H27+H31+H32</f>
        <v>-31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1877</v>
      </c>
      <c r="H36" s="154">
        <f>H25+H17+H33</f>
        <v>684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8</v>
      </c>
      <c r="D55" s="155">
        <f>D19+D20+D21+D27+D32+D45+D51+D53+D54</f>
        <v>9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605</v>
      </c>
      <c r="D61" s="151">
        <v>696</v>
      </c>
      <c r="E61" s="243" t="s">
        <v>189</v>
      </c>
      <c r="F61" s="272" t="s">
        <v>190</v>
      </c>
      <c r="G61" s="154">
        <f>SUM(G62:G68)</f>
        <v>9</v>
      </c>
      <c r="H61" s="154">
        <f>SUM(H62:H68)</f>
        <v>276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605</v>
      </c>
      <c r="D64" s="155">
        <f>SUM(D58:D63)</f>
        <v>696</v>
      </c>
      <c r="E64" s="237" t="s">
        <v>200</v>
      </c>
      <c r="F64" s="242" t="s">
        <v>201</v>
      </c>
      <c r="G64" s="152"/>
      <c r="H64" s="152"/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>
        <v>268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6</v>
      </c>
      <c r="H66" s="152">
        <v>6</v>
      </c>
    </row>
    <row r="67" spans="1:8" ht="15">
      <c r="A67" s="235" t="s">
        <v>207</v>
      </c>
      <c r="B67" s="241" t="s">
        <v>208</v>
      </c>
      <c r="C67" s="151">
        <v>85</v>
      </c>
      <c r="D67" s="151">
        <v>85</v>
      </c>
      <c r="E67" s="237" t="s">
        <v>209</v>
      </c>
      <c r="F67" s="242" t="s">
        <v>210</v>
      </c>
      <c r="G67" s="152">
        <v>2</v>
      </c>
      <c r="H67" s="152">
        <v>1</v>
      </c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>
        <v>1</v>
      </c>
      <c r="H68" s="152">
        <v>1</v>
      </c>
    </row>
    <row r="69" spans="1:8" ht="15">
      <c r="A69" s="235" t="s">
        <v>215</v>
      </c>
      <c r="B69" s="241" t="s">
        <v>216</v>
      </c>
      <c r="C69" s="151">
        <v>48</v>
      </c>
      <c r="D69" s="151">
        <v>104</v>
      </c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9</v>
      </c>
      <c r="H71" s="161">
        <f>H59+H60+H61+H69+H70</f>
        <v>276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</v>
      </c>
      <c r="D72" s="151">
        <v>10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134</v>
      </c>
      <c r="D75" s="155">
        <f>SUM(D67:D74)</f>
        <v>199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9</v>
      </c>
      <c r="H79" s="162">
        <f>H71+H74+H75+H76</f>
        <v>276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>
        <v>0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1139</v>
      </c>
      <c r="D88" s="151">
        <v>56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1139</v>
      </c>
      <c r="D91" s="155">
        <f>SUM(D87:D90)</f>
        <v>56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1878</v>
      </c>
      <c r="D93" s="155">
        <f>D64+D75+D84+D91+D92</f>
        <v>951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1886</v>
      </c>
      <c r="D94" s="164">
        <f>D93+D55</f>
        <v>960</v>
      </c>
      <c r="E94" s="449" t="s">
        <v>270</v>
      </c>
      <c r="F94" s="289" t="s">
        <v>271</v>
      </c>
      <c r="G94" s="165">
        <f>G36+G39+G55+G79</f>
        <v>1886</v>
      </c>
      <c r="H94" s="165">
        <f>H36+H39+H55+H79</f>
        <v>960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880</v>
      </c>
      <c r="B98" s="432"/>
      <c r="C98" s="585" t="s">
        <v>273</v>
      </c>
      <c r="D98" s="585"/>
      <c r="E98" s="585"/>
      <c r="F98" s="170"/>
      <c r="G98" s="171"/>
      <c r="H98" s="172"/>
      <c r="M98" s="157"/>
    </row>
    <row r="99" spans="3:8" ht="15">
      <c r="C99" s="45"/>
      <c r="D99" s="1" t="s">
        <v>867</v>
      </c>
      <c r="E99" s="45"/>
      <c r="F99" s="170"/>
      <c r="G99" s="171"/>
      <c r="H99" s="172"/>
    </row>
    <row r="100" spans="1:5" ht="15">
      <c r="A100" s="173"/>
      <c r="B100" s="173"/>
      <c r="C100" s="585" t="s">
        <v>857</v>
      </c>
      <c r="D100" s="586"/>
      <c r="E100" s="586"/>
    </row>
    <row r="101" ht="12.75">
      <c r="D101" s="169" t="s">
        <v>868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25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9">
      <selection activeCell="B48" sqref="B48"/>
    </sheetView>
  </sheetViews>
  <sheetFormatPr defaultColWidth="9.00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3"/>
      <c r="H1" s="543"/>
    </row>
    <row r="2" spans="1:8" ht="15">
      <c r="A2" s="467" t="s">
        <v>1</v>
      </c>
      <c r="B2" s="590" t="str">
        <f>'справка №1-БАЛАНС'!E3</f>
        <v>"Форуком Фонд Имоти" АДСИЦ</v>
      </c>
      <c r="C2" s="590"/>
      <c r="D2" s="590"/>
      <c r="E2" s="590"/>
      <c r="F2" s="578" t="s">
        <v>2</v>
      </c>
      <c r="G2" s="578"/>
      <c r="H2" s="525">
        <f>'справка №1-БАЛАНС'!H3</f>
        <v>126722797</v>
      </c>
    </row>
    <row r="3" spans="1:8" ht="15">
      <c r="A3" s="467" t="s">
        <v>275</v>
      </c>
      <c r="B3" s="590" t="str">
        <f>'справка №1-БАЛАНС'!E4</f>
        <v> Неконсолидиран</v>
      </c>
      <c r="C3" s="590"/>
      <c r="D3" s="590"/>
      <c r="E3" s="590"/>
      <c r="F3" s="545" t="s">
        <v>4</v>
      </c>
      <c r="G3" s="526"/>
      <c r="H3" s="526" t="str">
        <f>'справка №1-БАЛАНС'!H4</f>
        <v> </v>
      </c>
    </row>
    <row r="4" spans="1:8" ht="17.25" customHeight="1">
      <c r="A4" s="467" t="s">
        <v>5</v>
      </c>
      <c r="B4" s="577" t="str">
        <f>'справка №1-БАЛАНС'!E5</f>
        <v> Към 30.09.2008 г.</v>
      </c>
      <c r="C4" s="577"/>
      <c r="D4" s="577"/>
      <c r="E4" s="314"/>
      <c r="F4" s="466"/>
      <c r="G4" s="543"/>
      <c r="H4" s="546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7"/>
      <c r="H7" s="547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7"/>
      <c r="H8" s="547"/>
    </row>
    <row r="9" spans="1:8" ht="12">
      <c r="A9" s="298" t="s">
        <v>283</v>
      </c>
      <c r="B9" s="299" t="s">
        <v>284</v>
      </c>
      <c r="C9" s="46">
        <v>81</v>
      </c>
      <c r="D9" s="46">
        <v>5</v>
      </c>
      <c r="E9" s="298" t="s">
        <v>285</v>
      </c>
      <c r="F9" s="548" t="s">
        <v>286</v>
      </c>
      <c r="G9" s="549">
        <v>268</v>
      </c>
      <c r="H9" s="549"/>
    </row>
    <row r="10" spans="1:8" ht="12">
      <c r="A10" s="298" t="s">
        <v>287</v>
      </c>
      <c r="B10" s="299" t="s">
        <v>288</v>
      </c>
      <c r="C10" s="46">
        <v>34</v>
      </c>
      <c r="D10" s="46">
        <v>23</v>
      </c>
      <c r="E10" s="298" t="s">
        <v>289</v>
      </c>
      <c r="F10" s="548" t="s">
        <v>290</v>
      </c>
      <c r="G10" s="549"/>
      <c r="H10" s="549"/>
    </row>
    <row r="11" spans="1:8" ht="12">
      <c r="A11" s="298" t="s">
        <v>291</v>
      </c>
      <c r="B11" s="299" t="s">
        <v>292</v>
      </c>
      <c r="C11" s="46">
        <v>1</v>
      </c>
      <c r="D11" s="46"/>
      <c r="E11" s="300" t="s">
        <v>293</v>
      </c>
      <c r="F11" s="548" t="s">
        <v>294</v>
      </c>
      <c r="G11" s="549"/>
      <c r="H11" s="549"/>
    </row>
    <row r="12" spans="1:8" ht="12">
      <c r="A12" s="298" t="s">
        <v>295</v>
      </c>
      <c r="B12" s="299" t="s">
        <v>296</v>
      </c>
      <c r="C12" s="46">
        <v>69</v>
      </c>
      <c r="D12" s="46">
        <v>58</v>
      </c>
      <c r="E12" s="300" t="s">
        <v>78</v>
      </c>
      <c r="F12" s="548" t="s">
        <v>297</v>
      </c>
      <c r="G12" s="549"/>
      <c r="H12" s="549"/>
    </row>
    <row r="13" spans="1:18" ht="12">
      <c r="A13" s="298" t="s">
        <v>298</v>
      </c>
      <c r="B13" s="299" t="s">
        <v>299</v>
      </c>
      <c r="C13" s="46">
        <v>10</v>
      </c>
      <c r="D13" s="46">
        <v>8</v>
      </c>
      <c r="E13" s="301" t="s">
        <v>51</v>
      </c>
      <c r="F13" s="550" t="s">
        <v>300</v>
      </c>
      <c r="G13" s="547">
        <f>SUM(G9:G12)</f>
        <v>268</v>
      </c>
      <c r="H13" s="547">
        <f>SUM(H9:H12)</f>
        <v>0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8" t="s">
        <v>301</v>
      </c>
      <c r="B14" s="299" t="s">
        <v>302</v>
      </c>
      <c r="C14" s="46"/>
      <c r="D14" s="46"/>
      <c r="E14" s="300"/>
      <c r="F14" s="551"/>
      <c r="G14" s="552"/>
      <c r="H14" s="552"/>
    </row>
    <row r="15" spans="1:8" ht="24">
      <c r="A15" s="298" t="s">
        <v>303</v>
      </c>
      <c r="B15" s="299" t="s">
        <v>304</v>
      </c>
      <c r="C15" s="47">
        <v>91</v>
      </c>
      <c r="D15" s="47"/>
      <c r="E15" s="296" t="s">
        <v>305</v>
      </c>
      <c r="F15" s="553" t="s">
        <v>306</v>
      </c>
      <c r="G15" s="549"/>
      <c r="H15" s="549"/>
    </row>
    <row r="16" spans="1:8" ht="12">
      <c r="A16" s="298" t="s">
        <v>307</v>
      </c>
      <c r="B16" s="299" t="s">
        <v>308</v>
      </c>
      <c r="C16" s="47"/>
      <c r="D16" s="47"/>
      <c r="E16" s="298" t="s">
        <v>309</v>
      </c>
      <c r="F16" s="551" t="s">
        <v>310</v>
      </c>
      <c r="G16" s="554"/>
      <c r="H16" s="554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2"/>
      <c r="H17" s="552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2"/>
      <c r="H18" s="552"/>
    </row>
    <row r="19" spans="1:15" ht="12">
      <c r="A19" s="301" t="s">
        <v>51</v>
      </c>
      <c r="B19" s="303" t="s">
        <v>316</v>
      </c>
      <c r="C19" s="49">
        <f>SUM(C9:C15)+C16</f>
        <v>286</v>
      </c>
      <c r="D19" s="49">
        <f>SUM(D9:D15)+D16</f>
        <v>94</v>
      </c>
      <c r="E19" s="304" t="s">
        <v>317</v>
      </c>
      <c r="F19" s="551" t="s">
        <v>318</v>
      </c>
      <c r="G19" s="549">
        <v>7</v>
      </c>
      <c r="H19" s="549">
        <v>4</v>
      </c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319</v>
      </c>
      <c r="F20" s="551" t="s">
        <v>320</v>
      </c>
      <c r="G20" s="549"/>
      <c r="H20" s="549"/>
    </row>
    <row r="21" spans="1:8" ht="24">
      <c r="A21" s="296" t="s">
        <v>321</v>
      </c>
      <c r="B21" s="305"/>
      <c r="C21" s="315"/>
      <c r="D21" s="315"/>
      <c r="E21" s="298" t="s">
        <v>322</v>
      </c>
      <c r="F21" s="551" t="s">
        <v>323</v>
      </c>
      <c r="G21" s="549"/>
      <c r="H21" s="549"/>
    </row>
    <row r="22" spans="1:8" ht="24">
      <c r="A22" s="304" t="s">
        <v>324</v>
      </c>
      <c r="B22" s="305" t="s">
        <v>325</v>
      </c>
      <c r="C22" s="46"/>
      <c r="D22" s="46"/>
      <c r="E22" s="304" t="s">
        <v>326</v>
      </c>
      <c r="F22" s="551" t="s">
        <v>327</v>
      </c>
      <c r="G22" s="549"/>
      <c r="H22" s="549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1" t="s">
        <v>331</v>
      </c>
      <c r="G23" s="549"/>
      <c r="H23" s="549">
        <v>3</v>
      </c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3" t="s">
        <v>334</v>
      </c>
      <c r="G24" s="547">
        <f>SUM(G19:G23)</f>
        <v>7</v>
      </c>
      <c r="H24" s="547">
        <f>SUM(H19:H23)</f>
        <v>7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78</v>
      </c>
      <c r="B25" s="305" t="s">
        <v>335</v>
      </c>
      <c r="C25" s="46"/>
      <c r="D25" s="46"/>
      <c r="E25" s="302"/>
      <c r="F25" s="304"/>
      <c r="G25" s="552"/>
      <c r="H25" s="552"/>
    </row>
    <row r="26" spans="1:14" ht="12">
      <c r="A26" s="301" t="s">
        <v>76</v>
      </c>
      <c r="B26" s="306" t="s">
        <v>336</v>
      </c>
      <c r="C26" s="49">
        <f>SUM(C22:C25)</f>
        <v>0</v>
      </c>
      <c r="D26" s="49">
        <f>SUM(D22:D25)</f>
        <v>0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12">
      <c r="A28" s="127" t="s">
        <v>337</v>
      </c>
      <c r="B28" s="293" t="s">
        <v>338</v>
      </c>
      <c r="C28" s="50">
        <f>C26+C19</f>
        <v>286</v>
      </c>
      <c r="D28" s="50">
        <f>D26+D19</f>
        <v>94</v>
      </c>
      <c r="E28" s="127" t="s">
        <v>339</v>
      </c>
      <c r="F28" s="553" t="s">
        <v>340</v>
      </c>
      <c r="G28" s="547">
        <f>G13+G15+G24</f>
        <v>275</v>
      </c>
      <c r="H28" s="547">
        <f>H13+H15+H24</f>
        <v>7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3" t="s">
        <v>344</v>
      </c>
      <c r="G30" s="53">
        <f>IF((C28-G28)&gt;0,C28-G28,0)</f>
        <v>11</v>
      </c>
      <c r="H30" s="53">
        <f>IF((D28-H28)&gt;0,D28-H28,0)</f>
        <v>87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853</v>
      </c>
      <c r="B31" s="306" t="s">
        <v>345</v>
      </c>
      <c r="C31" s="46"/>
      <c r="D31" s="46"/>
      <c r="E31" s="296" t="s">
        <v>856</v>
      </c>
      <c r="F31" s="551" t="s">
        <v>346</v>
      </c>
      <c r="G31" s="549"/>
      <c r="H31" s="549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1" t="s">
        <v>350</v>
      </c>
      <c r="G32" s="549"/>
      <c r="H32" s="549"/>
    </row>
    <row r="33" spans="1:18" ht="12">
      <c r="A33" s="128" t="s">
        <v>351</v>
      </c>
      <c r="B33" s="306" t="s">
        <v>352</v>
      </c>
      <c r="C33" s="49">
        <f>C28-C31+C32</f>
        <v>286</v>
      </c>
      <c r="D33" s="49">
        <f>D28-D31+D32</f>
        <v>94</v>
      </c>
      <c r="E33" s="127" t="s">
        <v>353</v>
      </c>
      <c r="F33" s="553" t="s">
        <v>354</v>
      </c>
      <c r="G33" s="53">
        <f>G32-G31+G28</f>
        <v>275</v>
      </c>
      <c r="H33" s="53">
        <f>H32-H31+H28</f>
        <v>7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3" t="s">
        <v>358</v>
      </c>
      <c r="G34" s="547">
        <f>IF((C33-G33)&gt;0,C33-G33,0)</f>
        <v>11</v>
      </c>
      <c r="H34" s="547">
        <f>IF((D33-H33)&gt;0,D33-H33,0)</f>
        <v>87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2"/>
      <c r="H36" s="552"/>
    </row>
    <row r="37" spans="1:8" ht="24">
      <c r="A37" s="309" t="s">
        <v>363</v>
      </c>
      <c r="B37" s="310" t="s">
        <v>364</v>
      </c>
      <c r="C37" s="430"/>
      <c r="D37" s="430"/>
      <c r="E37" s="308"/>
      <c r="F37" s="556"/>
      <c r="G37" s="552"/>
      <c r="H37" s="552"/>
    </row>
    <row r="38" spans="1:8" ht="12">
      <c r="A38" s="311" t="s">
        <v>365</v>
      </c>
      <c r="B38" s="310" t="s">
        <v>366</v>
      </c>
      <c r="C38" s="126"/>
      <c r="D38" s="126"/>
      <c r="E38" s="308"/>
      <c r="F38" s="556"/>
      <c r="G38" s="552"/>
      <c r="H38" s="552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7" t="s">
        <v>370</v>
      </c>
      <c r="G39" s="558">
        <f>IF(G34&gt;0,IF(C35+G34&lt;0,0,C35+G34),IF(C34-C35&lt;0,C35-C34,0))</f>
        <v>11</v>
      </c>
      <c r="H39" s="558">
        <f>IF(H34&gt;0,IF(D35+H34&lt;0,0,D35+H34),IF(D34-D35&lt;0,D35-D34,0))</f>
        <v>87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7" t="s">
        <v>373</v>
      </c>
      <c r="G40" s="549"/>
      <c r="H40" s="549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70" t="s">
        <v>377</v>
      </c>
      <c r="G41" s="52">
        <f>IF(C39=0,IF(G39-G40&gt;0,G39-G40+C40,0),IF(C39-C40&lt;0,C40-C39+G40,0))</f>
        <v>11</v>
      </c>
      <c r="H41" s="52">
        <f>IF(D39=0,IF(H39-H40&gt;0,H39-H40+D40,0),IF(D39-D40&lt;0,D40-D39+H40,0))</f>
        <v>87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378</v>
      </c>
      <c r="B42" s="292" t="s">
        <v>379</v>
      </c>
      <c r="C42" s="53">
        <f>C33+C35+C39</f>
        <v>286</v>
      </c>
      <c r="D42" s="53">
        <f>D33+D35+D39</f>
        <v>94</v>
      </c>
      <c r="E42" s="128" t="s">
        <v>380</v>
      </c>
      <c r="F42" s="129" t="s">
        <v>381</v>
      </c>
      <c r="G42" s="53">
        <f>G39+G33</f>
        <v>286</v>
      </c>
      <c r="H42" s="53">
        <f>H39+H33</f>
        <v>94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12">
      <c r="A45" s="579" t="s">
        <v>863</v>
      </c>
      <c r="B45" s="579"/>
      <c r="C45" s="579"/>
      <c r="D45" s="579"/>
      <c r="E45" s="579"/>
      <c r="F45" s="559"/>
      <c r="G45" s="425"/>
      <c r="H45" s="425"/>
    </row>
    <row r="46" spans="1:8" ht="12">
      <c r="A46" s="314"/>
      <c r="B46" s="424"/>
      <c r="C46" s="425"/>
      <c r="D46" s="425"/>
      <c r="E46" s="426"/>
      <c r="F46" s="559"/>
      <c r="G46" s="425"/>
      <c r="H46" s="425"/>
    </row>
    <row r="47" spans="1:8" ht="12">
      <c r="A47" s="314"/>
      <c r="B47" s="424"/>
      <c r="C47" s="425"/>
      <c r="D47" s="425"/>
      <c r="E47" s="426"/>
      <c r="F47" s="559"/>
      <c r="G47" s="425"/>
      <c r="H47" s="425"/>
    </row>
    <row r="48" spans="1:15" ht="12">
      <c r="A48" s="503" t="s">
        <v>272</v>
      </c>
      <c r="B48" s="576">
        <v>39749</v>
      </c>
      <c r="C48" s="427" t="s">
        <v>382</v>
      </c>
      <c r="D48" s="588" t="s">
        <v>877</v>
      </c>
      <c r="E48" s="588"/>
      <c r="F48" s="588"/>
      <c r="G48" s="588"/>
      <c r="H48" s="588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5"/>
      <c r="D49" s="425" t="s">
        <v>867</v>
      </c>
      <c r="E49" s="559"/>
      <c r="F49" s="425" t="s">
        <v>868</v>
      </c>
      <c r="G49" s="562"/>
      <c r="H49" s="562"/>
    </row>
    <row r="50" spans="1:8" ht="12.75" customHeight="1">
      <c r="A50" s="560"/>
      <c r="B50" s="561"/>
      <c r="C50" s="428"/>
      <c r="D50" s="589"/>
      <c r="E50" s="589"/>
      <c r="F50" s="589"/>
      <c r="G50" s="589"/>
      <c r="H50" s="589"/>
    </row>
    <row r="51" spans="1:8" ht="12">
      <c r="A51" s="563"/>
      <c r="B51" s="559"/>
      <c r="C51" s="425"/>
      <c r="D51" s="425"/>
      <c r="E51" s="559"/>
      <c r="F51" s="559"/>
      <c r="G51" s="562"/>
      <c r="H51" s="562"/>
    </row>
    <row r="52" spans="1:8" ht="12">
      <c r="A52" s="563"/>
      <c r="B52" s="559"/>
      <c r="C52" s="425"/>
      <c r="D52" s="425"/>
      <c r="E52" s="559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4" right="0.2362204724409449" top="0.99" bottom="0.984251968503937" header="0.5118110236220472" footer="0.5118110236220472"/>
  <pageSetup horizontalDpi="600" verticalDpi="600" orientation="portrait" paperSize="9" scale="64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6">
      <selection activeCell="A49" sqref="A49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25390625" style="542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"Форуком Фонд Имоти" АДСИЦ</v>
      </c>
      <c r="C4" s="540" t="s">
        <v>2</v>
      </c>
      <c r="D4" s="540">
        <f>'справка №1-БАЛАНС'!H3</f>
        <v>126722797</v>
      </c>
      <c r="E4" s="323"/>
      <c r="F4" s="323"/>
    </row>
    <row r="5" spans="1:4" ht="15">
      <c r="A5" s="470" t="s">
        <v>275</v>
      </c>
      <c r="B5" s="470" t="str">
        <f>'справка №1-БАЛАНС'!E4</f>
        <v> Неконсолидиран</v>
      </c>
      <c r="C5" s="541" t="s">
        <v>4</v>
      </c>
      <c r="D5" s="540" t="str">
        <f>'справка №1-БАЛАНС'!H4</f>
        <v> </v>
      </c>
    </row>
    <row r="6" spans="1:6" ht="12" customHeight="1">
      <c r="A6" s="471" t="s">
        <v>5</v>
      </c>
      <c r="B6" s="505" t="str">
        <f>'справка №1-БАЛАНС'!E5</f>
        <v> Към 30.09.2008 г.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70</v>
      </c>
      <c r="D10" s="54">
        <v>300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-115</v>
      </c>
      <c r="D11" s="54">
        <v>-492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-79</v>
      </c>
      <c r="D13" s="54">
        <v>-64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-2</v>
      </c>
      <c r="D14" s="54">
        <v>23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7</v>
      </c>
      <c r="D16" s="54">
        <v>4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>
        <v>-2</v>
      </c>
      <c r="D17" s="54">
        <v>-2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-121</v>
      </c>
      <c r="D20" s="55">
        <f>SUM(D10:D19)</f>
        <v>-231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>
        <v>1204</v>
      </c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>
        <v>3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1204</v>
      </c>
      <c r="D42" s="55">
        <f>SUM(D34:D41)</f>
        <v>3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1083</v>
      </c>
      <c r="D43" s="55">
        <f>D42+D32+D20</f>
        <v>-228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56</v>
      </c>
      <c r="D44" s="132">
        <v>353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1139</v>
      </c>
      <c r="D45" s="55">
        <f>D44+D43</f>
        <v>125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1139</v>
      </c>
      <c r="D46" s="56">
        <v>125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881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80"/>
      <c r="D50" s="580"/>
      <c r="G50" s="133"/>
      <c r="H50" s="133"/>
    </row>
    <row r="51" spans="1:8" ht="12">
      <c r="A51" s="318"/>
      <c r="B51" s="318" t="s">
        <v>869</v>
      </c>
      <c r="C51" s="319"/>
      <c r="D51" s="319"/>
      <c r="G51" s="133"/>
      <c r="H51" s="133"/>
    </row>
    <row r="52" spans="1:8" ht="12">
      <c r="A52" s="318"/>
      <c r="B52" s="436" t="s">
        <v>782</v>
      </c>
      <c r="C52" s="580"/>
      <c r="D52" s="580"/>
      <c r="G52" s="133"/>
      <c r="H52" s="133"/>
    </row>
    <row r="53" spans="1:8" ht="12">
      <c r="A53" s="318"/>
      <c r="B53" s="318" t="s">
        <v>870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32" right="0.24" top="0.39" bottom="0.984251968503937" header="0.24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3">
      <selection activeCell="A38" sqref="A38"/>
    </sheetView>
  </sheetViews>
  <sheetFormatPr defaultColWidth="9.00390625" defaultRowHeight="12.75"/>
  <cols>
    <col min="1" max="1" width="48.375" style="538" customWidth="1"/>
    <col min="2" max="2" width="8.25390625" style="53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1" customFormat="1" ht="24" customHeight="1">
      <c r="A1" s="591" t="s">
        <v>460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1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1" customFormat="1" ht="15" customHeight="1">
      <c r="A3" s="467" t="s">
        <v>1</v>
      </c>
      <c r="B3" s="593" t="str">
        <f>'справка №1-БАЛАНС'!E3</f>
        <v>"Форуком Фонд Имоти" АДСИЦ</v>
      </c>
      <c r="C3" s="593"/>
      <c r="D3" s="593"/>
      <c r="E3" s="593"/>
      <c r="F3" s="593"/>
      <c r="G3" s="593"/>
      <c r="H3" s="593"/>
      <c r="I3" s="593"/>
      <c r="J3" s="476"/>
      <c r="K3" s="595" t="s">
        <v>2</v>
      </c>
      <c r="L3" s="595"/>
      <c r="M3" s="478">
        <f>'справка №1-БАЛАНС'!H3</f>
        <v>126722797</v>
      </c>
      <c r="N3" s="2"/>
    </row>
    <row r="4" spans="1:15" s="531" customFormat="1" ht="13.5" customHeight="1">
      <c r="A4" s="467" t="s">
        <v>461</v>
      </c>
      <c r="B4" s="593" t="str">
        <f>'справка №1-БАЛАНС'!E4</f>
        <v> Неконсолидиран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4</v>
      </c>
      <c r="L4" s="596"/>
      <c r="M4" s="478" t="str">
        <f>'справка №1-БАЛАНС'!H4</f>
        <v> </v>
      </c>
      <c r="N4" s="3"/>
      <c r="O4" s="3"/>
    </row>
    <row r="5" spans="1:14" s="531" customFormat="1" ht="12.75" customHeight="1">
      <c r="A5" s="467" t="s">
        <v>5</v>
      </c>
      <c r="B5" s="597" t="str">
        <f>'справка №1-БАЛАНС'!E5</f>
        <v> Към 30.09.2008 г.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2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2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715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-31</v>
      </c>
      <c r="K11" s="60"/>
      <c r="L11" s="344">
        <f>SUM(C11:K11)</f>
        <v>684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715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-31</v>
      </c>
      <c r="K15" s="61">
        <f t="shared" si="2"/>
        <v>0</v>
      </c>
      <c r="L15" s="344">
        <f t="shared" si="1"/>
        <v>684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-11</v>
      </c>
      <c r="K16" s="60"/>
      <c r="L16" s="344">
        <f t="shared" si="1"/>
        <v>-11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>
        <v>1095</v>
      </c>
      <c r="D28" s="60">
        <v>109</v>
      </c>
      <c r="E28" s="60"/>
      <c r="F28" s="60"/>
      <c r="G28" s="60"/>
      <c r="H28" s="60"/>
      <c r="I28" s="60"/>
      <c r="J28" s="60"/>
      <c r="K28" s="60"/>
      <c r="L28" s="344">
        <f t="shared" si="1"/>
        <v>1204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1810</v>
      </c>
      <c r="D29" s="59">
        <f aca="true" t="shared" si="6" ref="D29:M29">D17+D20+D21+D24+D28+D27+D15+D16</f>
        <v>109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-42</v>
      </c>
      <c r="K29" s="59">
        <f t="shared" si="6"/>
        <v>0</v>
      </c>
      <c r="L29" s="344">
        <f t="shared" si="1"/>
        <v>1877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1810</v>
      </c>
      <c r="D32" s="59">
        <f t="shared" si="7"/>
        <v>109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-42</v>
      </c>
      <c r="K32" s="59">
        <f t="shared" si="7"/>
        <v>0</v>
      </c>
      <c r="L32" s="344">
        <f t="shared" si="1"/>
        <v>1877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864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882</v>
      </c>
      <c r="B38" s="19"/>
      <c r="C38" s="15"/>
      <c r="D38" s="592" t="s">
        <v>522</v>
      </c>
      <c r="E38" s="592"/>
      <c r="F38" s="592"/>
      <c r="G38" s="592"/>
      <c r="H38" s="592"/>
      <c r="I38" s="592"/>
      <c r="J38" s="15" t="s">
        <v>859</v>
      </c>
      <c r="K38" s="15"/>
      <c r="L38" s="592"/>
      <c r="M38" s="592"/>
      <c r="N38" s="11"/>
    </row>
    <row r="39" spans="1:13" ht="12">
      <c r="A39" s="535"/>
      <c r="B39" s="536"/>
      <c r="C39" s="537"/>
      <c r="D39" s="537"/>
      <c r="E39" s="537" t="s">
        <v>867</v>
      </c>
      <c r="F39" s="537"/>
      <c r="G39" s="537"/>
      <c r="H39" s="537"/>
      <c r="I39" s="537"/>
      <c r="J39" s="537"/>
      <c r="K39" s="537" t="s">
        <v>871</v>
      </c>
      <c r="L39" s="537"/>
      <c r="M39" s="348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3">
      <selection activeCell="B44" sqref="B44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8" t="s">
        <v>384</v>
      </c>
      <c r="B2" s="599"/>
      <c r="C2" s="600" t="str">
        <f>'справка №1-БАЛАНС'!E3</f>
        <v>"Форуком Фонд Имоти" АДСИЦ</v>
      </c>
      <c r="D2" s="600"/>
      <c r="E2" s="600"/>
      <c r="F2" s="600"/>
      <c r="G2" s="600"/>
      <c r="H2" s="60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126722797</v>
      </c>
      <c r="P2" s="483"/>
      <c r="Q2" s="483"/>
      <c r="R2" s="525"/>
    </row>
    <row r="3" spans="1:18" ht="15">
      <c r="A3" s="598" t="s">
        <v>5</v>
      </c>
      <c r="B3" s="599"/>
      <c r="C3" s="601" t="str">
        <f>'справка №1-БАЛАНС'!E5</f>
        <v> Към 30.09.2008 г.</v>
      </c>
      <c r="D3" s="601"/>
      <c r="E3" s="601"/>
      <c r="F3" s="485"/>
      <c r="G3" s="485"/>
      <c r="H3" s="485"/>
      <c r="I3" s="485"/>
      <c r="J3" s="485"/>
      <c r="K3" s="485"/>
      <c r="L3" s="485"/>
      <c r="M3" s="602" t="s">
        <v>4</v>
      </c>
      <c r="N3" s="602"/>
      <c r="O3" s="482" t="str">
        <f>'справка №1-БАЛАНС'!H4</f>
        <v> </v>
      </c>
      <c r="P3" s="486"/>
      <c r="Q3" s="486"/>
      <c r="R3" s="526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3" t="s">
        <v>464</v>
      </c>
      <c r="B5" s="604"/>
      <c r="C5" s="607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12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12" t="s">
        <v>530</v>
      </c>
      <c r="R5" s="612" t="s">
        <v>531</v>
      </c>
    </row>
    <row r="6" spans="1:18" s="100" customFormat="1" ht="48">
      <c r="A6" s="605"/>
      <c r="B6" s="606"/>
      <c r="C6" s="608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13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13"/>
      <c r="R6" s="613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10</v>
      </c>
      <c r="E14" s="189"/>
      <c r="F14" s="189"/>
      <c r="G14" s="74">
        <f t="shared" si="2"/>
        <v>10</v>
      </c>
      <c r="H14" s="65"/>
      <c r="I14" s="65"/>
      <c r="J14" s="74">
        <f t="shared" si="3"/>
        <v>10</v>
      </c>
      <c r="K14" s="65">
        <v>1</v>
      </c>
      <c r="L14" s="65">
        <v>1</v>
      </c>
      <c r="M14" s="65"/>
      <c r="N14" s="74">
        <f t="shared" si="4"/>
        <v>2</v>
      </c>
      <c r="O14" s="65"/>
      <c r="P14" s="65"/>
      <c r="Q14" s="74">
        <f t="shared" si="0"/>
        <v>2</v>
      </c>
      <c r="R14" s="74">
        <f t="shared" si="1"/>
        <v>8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9" customFormat="1" ht="24">
      <c r="A15" s="455" t="s">
        <v>860</v>
      </c>
      <c r="B15" s="374" t="s">
        <v>861</v>
      </c>
      <c r="C15" s="456" t="s">
        <v>862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10</v>
      </c>
      <c r="E17" s="194">
        <f>SUM(E9:E16)</f>
        <v>0</v>
      </c>
      <c r="F17" s="194">
        <f>SUM(F9:F16)</f>
        <v>0</v>
      </c>
      <c r="G17" s="74">
        <f t="shared" si="2"/>
        <v>10</v>
      </c>
      <c r="H17" s="75">
        <f>SUM(H9:H16)</f>
        <v>0</v>
      </c>
      <c r="I17" s="75">
        <f>SUM(I9:I16)</f>
        <v>0</v>
      </c>
      <c r="J17" s="74">
        <f t="shared" si="3"/>
        <v>10</v>
      </c>
      <c r="K17" s="75">
        <f>SUM(K9:K16)</f>
        <v>1</v>
      </c>
      <c r="L17" s="75">
        <f>SUM(L9:L16)</f>
        <v>1</v>
      </c>
      <c r="M17" s="75">
        <f>SUM(M9:M16)</f>
        <v>0</v>
      </c>
      <c r="N17" s="74">
        <f t="shared" si="4"/>
        <v>2</v>
      </c>
      <c r="O17" s="75">
        <f>SUM(O9:O16)</f>
        <v>0</v>
      </c>
      <c r="P17" s="75">
        <f>SUM(P9:P16)</f>
        <v>0</v>
      </c>
      <c r="Q17" s="74">
        <f t="shared" si="5"/>
        <v>2</v>
      </c>
      <c r="R17" s="74">
        <f t="shared" si="6"/>
        <v>8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3" customFormat="1" ht="12">
      <c r="A39" s="370" t="s">
        <v>603</v>
      </c>
      <c r="B39" s="370" t="s">
        <v>604</v>
      </c>
      <c r="C39" s="369" t="s">
        <v>605</v>
      </c>
      <c r="D39" s="571"/>
      <c r="E39" s="571"/>
      <c r="F39" s="571"/>
      <c r="G39" s="74">
        <f t="shared" si="2"/>
        <v>0</v>
      </c>
      <c r="H39" s="571"/>
      <c r="I39" s="571"/>
      <c r="J39" s="74">
        <f t="shared" si="3"/>
        <v>0</v>
      </c>
      <c r="K39" s="571"/>
      <c r="L39" s="571"/>
      <c r="M39" s="571"/>
      <c r="N39" s="74">
        <f t="shared" si="4"/>
        <v>0</v>
      </c>
      <c r="O39" s="571"/>
      <c r="P39" s="571"/>
      <c r="Q39" s="74">
        <f t="shared" si="9"/>
        <v>0</v>
      </c>
      <c r="R39" s="74">
        <f t="shared" si="10"/>
        <v>0</v>
      </c>
      <c r="S39" s="572"/>
      <c r="T39" s="572"/>
      <c r="U39" s="572"/>
      <c r="V39" s="572"/>
      <c r="W39" s="572"/>
      <c r="X39" s="572"/>
      <c r="Y39" s="572"/>
      <c r="Z39" s="572"/>
      <c r="AA39" s="572"/>
      <c r="AB39" s="572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10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10</v>
      </c>
      <c r="H40" s="438">
        <f t="shared" si="13"/>
        <v>0</v>
      </c>
      <c r="I40" s="438">
        <f t="shared" si="13"/>
        <v>0</v>
      </c>
      <c r="J40" s="438">
        <f t="shared" si="13"/>
        <v>10</v>
      </c>
      <c r="K40" s="438">
        <f t="shared" si="13"/>
        <v>1</v>
      </c>
      <c r="L40" s="438">
        <f t="shared" si="13"/>
        <v>1</v>
      </c>
      <c r="M40" s="438">
        <f t="shared" si="13"/>
        <v>0</v>
      </c>
      <c r="N40" s="438">
        <f t="shared" si="13"/>
        <v>2</v>
      </c>
      <c r="O40" s="438">
        <f t="shared" si="13"/>
        <v>0</v>
      </c>
      <c r="P40" s="438">
        <f t="shared" si="13"/>
        <v>0</v>
      </c>
      <c r="Q40" s="438">
        <f t="shared" si="13"/>
        <v>2</v>
      </c>
      <c r="R40" s="438">
        <f t="shared" si="13"/>
        <v>8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883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9"/>
      <c r="L44" s="609"/>
      <c r="M44" s="609"/>
      <c r="N44" s="609"/>
      <c r="O44" s="610" t="s">
        <v>782</v>
      </c>
      <c r="P44" s="611"/>
      <c r="Q44" s="611"/>
      <c r="R44" s="611"/>
    </row>
    <row r="45" spans="1:18" ht="12">
      <c r="A45" s="349"/>
      <c r="B45" s="349"/>
      <c r="C45" s="349"/>
      <c r="D45" s="530"/>
      <c r="E45" s="530"/>
      <c r="F45" s="530"/>
      <c r="G45" s="349"/>
      <c r="H45" s="349"/>
      <c r="I45" s="349" t="s">
        <v>872</v>
      </c>
      <c r="J45" s="349"/>
      <c r="K45" s="349"/>
      <c r="L45" s="349"/>
      <c r="M45" s="349"/>
      <c r="N45" s="349"/>
      <c r="O45" s="349" t="s">
        <v>870</v>
      </c>
      <c r="P45" s="349"/>
      <c r="Q45" s="349"/>
      <c r="R45" s="349"/>
    </row>
    <row r="46" spans="1:18" ht="12">
      <c r="A46" s="349"/>
      <c r="B46" s="349"/>
      <c r="C46" s="349"/>
      <c r="D46" s="530"/>
      <c r="E46" s="530"/>
      <c r="F46" s="530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82">
      <selection activeCell="A109" sqref="A109:B109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610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4"/>
      <c r="F2" s="99"/>
    </row>
    <row r="3" spans="1:15" ht="13.5" customHeight="1">
      <c r="A3" s="493" t="s">
        <v>384</v>
      </c>
      <c r="B3" s="620" t="str">
        <f>'справка №1-БАЛАНС'!E3</f>
        <v>"Форуком Фонд Имоти" АДСИЦ</v>
      </c>
      <c r="C3" s="621"/>
      <c r="D3" s="525" t="s">
        <v>2</v>
      </c>
      <c r="E3" s="107">
        <f>'справка №1-БАЛАНС'!H3</f>
        <v>126722797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8" t="str">
        <f>'справка №1-БАЛАНС'!E5</f>
        <v> Към 30.09.2008 г.</v>
      </c>
      <c r="C4" s="619"/>
      <c r="D4" s="526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85</v>
      </c>
      <c r="D24" s="119">
        <f>SUM(D25:D27)</f>
        <v>85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>
        <v>85</v>
      </c>
      <c r="D27" s="108">
        <v>85</v>
      </c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/>
      <c r="D28" s="108"/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v>48</v>
      </c>
      <c r="D29" s="108">
        <v>48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1</v>
      </c>
      <c r="D33" s="105">
        <f>SUM(D34:D37)</f>
        <v>1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>
        <v>1</v>
      </c>
      <c r="D35" s="108">
        <v>1</v>
      </c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/>
      <c r="D42" s="108"/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134</v>
      </c>
      <c r="D43" s="104">
        <f>D24+D28+D29+D31+D30+D32+D33+D38</f>
        <v>134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134</v>
      </c>
      <c r="D44" s="103">
        <f>D43+D21+D19+D9</f>
        <v>134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9</v>
      </c>
      <c r="D85" s="104">
        <f>SUM(D86:D90)+D94</f>
        <v>9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/>
      <c r="D87" s="108"/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6</v>
      </c>
      <c r="D89" s="108">
        <v>6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1</v>
      </c>
      <c r="D90" s="103">
        <f>SUM(D91:D93)</f>
        <v>1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1</v>
      </c>
      <c r="D93" s="108">
        <v>1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2</v>
      </c>
      <c r="D94" s="108">
        <v>2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/>
      <c r="D95" s="108"/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9</v>
      </c>
      <c r="D96" s="104">
        <f>D85+D80+D75+D71+D95</f>
        <v>9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9</v>
      </c>
      <c r="D97" s="104">
        <f>D96+D68+D66</f>
        <v>9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781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880</v>
      </c>
      <c r="B109" s="615"/>
      <c r="C109" s="615" t="s">
        <v>878</v>
      </c>
      <c r="D109" s="615"/>
      <c r="E109" s="615"/>
      <c r="F109" s="615"/>
    </row>
    <row r="110" spans="1:6" ht="24">
      <c r="A110" s="385"/>
      <c r="B110" s="386"/>
      <c r="C110" s="385" t="s">
        <v>873</v>
      </c>
      <c r="D110" s="385"/>
      <c r="E110" s="385"/>
      <c r="F110" s="387"/>
    </row>
    <row r="111" spans="1:6" ht="12">
      <c r="A111" s="385"/>
      <c r="B111" s="386"/>
      <c r="C111" s="614" t="s">
        <v>782</v>
      </c>
      <c r="D111" s="614"/>
      <c r="E111" s="614"/>
      <c r="F111" s="614"/>
    </row>
    <row r="112" spans="1:6" ht="12">
      <c r="A112" s="349"/>
      <c r="B112" s="388"/>
      <c r="C112" s="349" t="s">
        <v>874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4" right="0.24" top="0.5118110236220472" bottom="0.3937007874015748" header="0.31496062992125984" footer="0.2755905511811024"/>
  <pageSetup horizontalDpi="300" verticalDpi="300" orientation="portrait" paperSize="9" scale="83" r:id="rId1"/>
  <headerFooter alignWithMargins="0">
    <oddHeader xml:space="preserve">&amp;R&amp;"Times New Roman Cyr,Regular"&amp;9СПРАВКА   ПО ОБРАЗЕЦ № 6 </oddHeader>
  </headerFooter>
  <rowBreaks count="1" manualBreakCount="1">
    <brk id="6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0" sqref="A30"/>
    </sheetView>
  </sheetViews>
  <sheetFormatPr defaultColWidth="9.00390625" defaultRowHeight="12.75"/>
  <cols>
    <col min="1" max="1" width="52.75390625" style="107" customWidth="1"/>
    <col min="2" max="2" width="9.125" style="523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2" t="str">
        <f>'справка №1-БАЛАНС'!E3</f>
        <v>"Форуком Фонд Имоти" АДСИЦ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126722797</v>
      </c>
    </row>
    <row r="5" spans="1:9" ht="15">
      <c r="A5" s="501" t="s">
        <v>5</v>
      </c>
      <c r="B5" s="623" t="str">
        <f>'справка №1-БАЛАНС'!E5</f>
        <v> Към 30.09.2008 г.</v>
      </c>
      <c r="C5" s="623"/>
      <c r="D5" s="623"/>
      <c r="E5" s="623"/>
      <c r="F5" s="623"/>
      <c r="G5" s="626" t="s">
        <v>4</v>
      </c>
      <c r="H5" s="627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19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19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0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0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0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0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0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0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0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0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0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0" customFormat="1" ht="15" customHeight="1">
      <c r="A30" s="418" t="s">
        <v>880</v>
      </c>
      <c r="B30" s="625"/>
      <c r="C30" s="625"/>
      <c r="D30" s="459" t="s">
        <v>820</v>
      </c>
      <c r="E30" s="624"/>
      <c r="F30" s="624"/>
      <c r="G30" s="624"/>
      <c r="H30" s="420" t="s">
        <v>782</v>
      </c>
      <c r="I30" s="624"/>
      <c r="J30" s="624"/>
    </row>
    <row r="31" spans="1:9" s="520" customFormat="1" ht="12">
      <c r="A31" s="349"/>
      <c r="B31" s="388"/>
      <c r="C31" s="349"/>
      <c r="D31" s="522" t="s">
        <v>875</v>
      </c>
      <c r="E31" s="522"/>
      <c r="F31" s="522"/>
      <c r="G31" s="522"/>
      <c r="H31" s="522" t="s">
        <v>876</v>
      </c>
      <c r="I31" s="522"/>
    </row>
    <row r="32" spans="1:9" s="520" customFormat="1" ht="12">
      <c r="A32" s="349"/>
      <c r="B32" s="388"/>
      <c r="C32" s="349"/>
      <c r="D32" s="522"/>
      <c r="E32" s="522"/>
      <c r="F32" s="522"/>
      <c r="G32" s="522"/>
      <c r="H32" s="522"/>
      <c r="I32" s="522"/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 topLeftCell="A130">
      <selection activeCell="A151" sqref="A151"/>
    </sheetView>
  </sheetViews>
  <sheetFormatPr defaultColWidth="9.00390625" defaultRowHeight="12.75"/>
  <cols>
    <col min="1" max="1" width="42.00390625" style="508" customWidth="1"/>
    <col min="2" max="2" width="8.125" style="518" customWidth="1"/>
    <col min="3" max="3" width="19.75390625" style="508" customWidth="1"/>
    <col min="4" max="4" width="20.125" style="508" customWidth="1"/>
    <col min="5" max="5" width="23.75390625" style="508" customWidth="1"/>
    <col min="6" max="6" width="19.75390625" style="508" customWidth="1"/>
    <col min="7" max="16384" width="10.75390625" style="508" customWidth="1"/>
  </cols>
  <sheetData>
    <row r="1" spans="1:6" ht="15.75" customHeight="1">
      <c r="A1" s="506"/>
      <c r="B1" s="507"/>
      <c r="C1" s="506"/>
      <c r="D1" s="506"/>
      <c r="E1" s="506"/>
      <c r="F1" s="506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9" t="str">
        <f>'справка №1-БАЛАНС'!E3</f>
        <v>"Форуком Фонд Имоти" АДСИЦ</v>
      </c>
      <c r="C5" s="629"/>
      <c r="D5" s="629"/>
      <c r="E5" s="569" t="s">
        <v>2</v>
      </c>
      <c r="F5" s="451">
        <f>'справка №1-БАЛАНС'!H3</f>
        <v>126722797</v>
      </c>
    </row>
    <row r="6" spans="1:13" ht="15" customHeight="1">
      <c r="A6" s="27" t="s">
        <v>823</v>
      </c>
      <c r="B6" s="630" t="str">
        <f>'справка №1-БАЛАНС'!E5</f>
        <v> Към 30.09.2008 г.</v>
      </c>
      <c r="C6" s="630"/>
      <c r="D6" s="509"/>
      <c r="E6" s="568" t="s">
        <v>4</v>
      </c>
      <c r="F6" s="510" t="str">
        <f>'справка №1-БАЛАНС'!H4</f>
        <v> 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4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831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5"/>
      <c r="H27" s="515"/>
      <c r="I27" s="515"/>
      <c r="J27" s="515"/>
      <c r="K27" s="515"/>
      <c r="L27" s="515"/>
      <c r="M27" s="515"/>
      <c r="N27" s="515"/>
      <c r="O27" s="515"/>
      <c r="P27" s="515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5"/>
      <c r="H44" s="515"/>
      <c r="I44" s="515"/>
      <c r="J44" s="515"/>
      <c r="K44" s="515"/>
      <c r="L44" s="515"/>
      <c r="M44" s="515"/>
      <c r="N44" s="515"/>
      <c r="O44" s="515"/>
      <c r="P44" s="515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5"/>
      <c r="H61" s="515"/>
      <c r="I61" s="515"/>
      <c r="J61" s="515"/>
      <c r="K61" s="515"/>
      <c r="L61" s="515"/>
      <c r="M61" s="515"/>
      <c r="N61" s="515"/>
      <c r="O61" s="515"/>
      <c r="P61" s="515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5"/>
      <c r="H78" s="515"/>
      <c r="I78" s="515"/>
      <c r="J78" s="515"/>
      <c r="K78" s="515"/>
      <c r="L78" s="515"/>
      <c r="M78" s="515"/>
      <c r="N78" s="515"/>
      <c r="O78" s="515"/>
      <c r="P78" s="515"/>
    </row>
    <row r="79" spans="1:16" ht="20.25" customHeight="1">
      <c r="A79" s="41" t="s">
        <v>841</v>
      </c>
      <c r="B79" s="39" t="s">
        <v>842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5"/>
      <c r="H79" s="515"/>
      <c r="I79" s="515"/>
      <c r="J79" s="515"/>
      <c r="K79" s="515"/>
      <c r="L79" s="515"/>
      <c r="M79" s="515"/>
      <c r="N79" s="515"/>
      <c r="O79" s="515"/>
      <c r="P79" s="515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5"/>
      <c r="H97" s="515"/>
      <c r="I97" s="515"/>
      <c r="J97" s="515"/>
      <c r="K97" s="515"/>
      <c r="L97" s="515"/>
      <c r="M97" s="515"/>
      <c r="N97" s="515"/>
      <c r="O97" s="515"/>
      <c r="P97" s="515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5"/>
      <c r="H114" s="515"/>
      <c r="I114" s="515"/>
      <c r="J114" s="515"/>
      <c r="K114" s="515"/>
      <c r="L114" s="515"/>
      <c r="M114" s="515"/>
      <c r="N114" s="515"/>
      <c r="O114" s="515"/>
      <c r="P114" s="515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5"/>
      <c r="H131" s="515"/>
      <c r="I131" s="515"/>
      <c r="J131" s="515"/>
      <c r="K131" s="515"/>
      <c r="L131" s="515"/>
      <c r="M131" s="515"/>
      <c r="N131" s="515"/>
      <c r="O131" s="515"/>
      <c r="P131" s="515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5"/>
      <c r="H148" s="515"/>
      <c r="I148" s="515"/>
      <c r="J148" s="515"/>
      <c r="K148" s="515"/>
      <c r="L148" s="515"/>
      <c r="M148" s="515"/>
      <c r="N148" s="515"/>
      <c r="O148" s="515"/>
      <c r="P148" s="515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5"/>
      <c r="H149" s="515"/>
      <c r="I149" s="515"/>
      <c r="J149" s="515"/>
      <c r="K149" s="515"/>
      <c r="L149" s="515"/>
      <c r="M149" s="515"/>
      <c r="N149" s="515"/>
      <c r="O149" s="515"/>
      <c r="P149" s="515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884</v>
      </c>
      <c r="B151" s="453"/>
      <c r="C151" s="631" t="s">
        <v>850</v>
      </c>
      <c r="D151" s="631"/>
      <c r="E151" s="631"/>
      <c r="F151" s="631"/>
    </row>
    <row r="152" spans="1:6" ht="12.75">
      <c r="A152" s="516"/>
      <c r="B152" s="517"/>
      <c r="C152" s="516" t="s">
        <v>875</v>
      </c>
      <c r="D152" s="516"/>
      <c r="E152" s="516"/>
      <c r="F152" s="516"/>
    </row>
    <row r="153" spans="1:6" ht="12.75">
      <c r="A153" s="516"/>
      <c r="B153" s="517"/>
      <c r="C153" s="631" t="s">
        <v>858</v>
      </c>
      <c r="D153" s="631"/>
      <c r="E153" s="631"/>
      <c r="F153" s="631"/>
    </row>
    <row r="154" spans="3:5" ht="12.75">
      <c r="C154" s="516" t="s">
        <v>870</v>
      </c>
      <c r="E154" s="516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d1</cp:lastModifiedBy>
  <cp:lastPrinted>2008-10-28T07:31:33Z</cp:lastPrinted>
  <dcterms:created xsi:type="dcterms:W3CDTF">2000-06-29T12:02:40Z</dcterms:created>
  <dcterms:modified xsi:type="dcterms:W3CDTF">2008-10-28T07:31:44Z</dcterms:modified>
  <cp:category/>
  <cp:version/>
  <cp:contentType/>
  <cp:contentStatus/>
</cp:coreProperties>
</file>