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<sst xmlns="http://schemas.openxmlformats.org/spreadsheetml/2006/main" count="1078" uniqueCount="886">
  <si>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</si>
  <si>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</si>
  <si>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</si>
  <si>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</si>
  <si>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</si>
  <si>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</si>
  <si>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</si>
  <si>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</si>
  <si>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</si>
  <si>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</si>
  <si>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</si>
  <si>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</si>
  <si>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</si>
  <si>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</si>
  <si>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</si>
  <si>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</si>
  <si>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</si>
  <si>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</si>
  <si>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</si>
  <si>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</si>
  <si>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</si>
  <si>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</si>
  <si>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</si>
  <si>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</si>
  <si>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</si>
  <si>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</si>
  <si>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</si>
  <si>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</si>
  <si>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</si>
  <si>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</si>
  <si>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</si>
  <si>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</si>
  <si>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</si>
  <si>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</si>
  <si>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</si>
  <si>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</si>
  <si>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</si>
  <si>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</si>
  <si>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</si>
  <si>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</si>
  <si>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</si>
  <si>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</si>
  <si>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</si>
  <si>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</si>
  <si>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</si>
  <si>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</si>
  <si>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</si>
  <si>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</si>
  <si>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</si>
  <si>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</si>
  <si>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</si>
  <si>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</si>
  <si>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</si>
  <si>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</si>
  <si>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</si>
  <si>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</si>
  <si>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</si>
  <si>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</si>
  <si>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</si>
  <si>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</si>
  <si>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</si>
  <si>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</si>
  <si>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</si>
  <si>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</si>
  <si>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</si>
  <si>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</si>
  <si>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</si>
  <si>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</si>
  <si>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</si>
  <si>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</si>
  <si>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</si>
  <si>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</si>
  <si>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</si>
  <si>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</si>
  <si>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</si>
  <si>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</si>
  <si>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</si>
  <si>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</si>
  <si>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</si>
  <si>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</si>
  <si>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</si>
  <si>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</si>
  <si>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</si>
  <si>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</si>
  <si>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</si>
  <si>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</si>
  <si>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</si>
  <si>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</si>
  <si>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</si>
  <si>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</si>
  <si>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</si>
  <si>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</si>
  <si>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</si>
  <si>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</si>
  <si>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</si>
  <si>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</si>
  <si>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</si>
  <si>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</si>
  <si>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</si>
  <si>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</si>
  <si>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</si>
  <si>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</si>
  <si>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</si>
  <si>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</si>
  <si>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</si>
  <si>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</si>
  <si>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</si>
  <si>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</si>
  <si>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</si>
  <si>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</si>
  <si>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</si>
  <si>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</si>
  <si>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</si>
  <si>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</si>
  <si>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</si>
  <si>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</si>
  <si>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</si>
  <si>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</si>
  <si>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</si>
  <si>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</si>
  <si>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</si>
  <si>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</si>
  <si>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</si>
  <si>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</si>
  <si>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</si>
  <si>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</si>
  <si>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</si>
  <si>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</si>
  <si>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</si>
  <si>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</si>
  <si>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</si>
  <si>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</si>
  <si>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</si>
  <si>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</si>
  <si>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</si>
  <si>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</si>
  <si>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</si>
  <si>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</si>
  <si>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</si>
  <si>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</si>
  <si>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</si>
  <si>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</si>
  <si>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</si>
  <si>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</si>
  <si>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</si>
  <si>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</si>
  <si>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</si>
  <si>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</si>
  <si>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</si>
  <si>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</si>
  <si>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</si>
  <si>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</si>
  <si>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</si>
  <si>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</si>
  <si>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</si>
  <si>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</si>
  <si>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</si>
  <si>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</si>
  <si>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</si>
  <si>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</si>
  <si>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</si>
  <si>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</si>
  <si>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</si>
  <si>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</si>
  <si>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</si>
  <si>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</si>
  <si>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</si>
  <si>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</si>
  <si>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</si>
  <si>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</si>
  <si>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</si>
  <si>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</si>
  <si>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</si>
  <si>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</si>
  <si>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</si>
  <si>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</si>
  <si>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</si>
  <si>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</si>
  <si>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</si>
  <si>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</si>
  <si>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</si>
  <si>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</si>
  <si>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</si>
  <si>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</si>
  <si>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</si>
  <si>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</si>
  <si>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</si>
  <si>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</si>
  <si>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</si>
  <si>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</si>
  <si>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</si>
  <si>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</si>
  <si>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</si>
  <si>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</si>
  <si>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</si>
  <si>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</si>
  <si>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</si>
  <si>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</si>
  <si>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</si>
  <si>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</si>
  <si>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</si>
  <si>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</si>
  <si>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</si>
  <si>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</si>
  <si>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</si>
  <si>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</si>
  <si>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</si>
  <si>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</si>
  <si>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</si>
  <si>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</si>
  <si>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</si>
  <si>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</si>
  <si>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</si>
  <si>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</si>
  <si>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</si>
  <si>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</si>
  <si>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</si>
  <si>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</si>
  <si>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</si>
  <si>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</si>
  <si>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</si>
  <si>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</si>
  <si>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</si>
  <si>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</si>
  <si>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</si>
  <si>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</si>
  <si>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</si>
  <si>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</si>
  <si>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</si>
  <si>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</si>
  <si>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</si>
  <si>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</si>
  <si>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</si>
  <si>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</si>
  <si>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</si>
  <si>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</si>
  <si>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</si>
  <si>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</si>
  <si>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</si>
  <si>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</si>
  <si>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</si>
  <si>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</si>
  <si>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</si>
  <si>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</si>
  <si>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</si>
  <si>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</si>
  <si>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</si>
  <si>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</si>
  <si>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</si>
  <si>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</si>
  <si>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</si>
  <si>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</si>
  <si>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</si>
  <si>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</si>
  <si>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</si>
  <si>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</si>
  <si>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</si>
  <si>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</si>
  <si>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</si>
  <si>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</si>
  <si>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</si>
  <si>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</si>
  <si>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</si>
  <si>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</si>
  <si>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</si>
  <si>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</si>
  <si>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</si>
  <si>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</si>
  <si>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</si>
  <si>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</si>
  <si>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</si>
  <si>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</si>
  <si>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</si>
  <si>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</si>
  <si>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</si>
  <si>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</si>
  <si>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</si>
  <si>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</si>
  <si>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</si>
  <si>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</si>
  <si>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</si>
  <si>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</si>
  <si>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</si>
  <si>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</si>
  <si>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</si>
  <si>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</si>
  <si>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</si>
  <si>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</si>
  <si>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</si>
  <si>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</si>
  <si>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</si>
  <si>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</si>
  <si>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</si>
  <si>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</si>
  <si>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</si>
  <si>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</si>
  <si>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</si>
  <si>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</si>
  <si>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</si>
  <si>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</si>
  <si>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</si>
  <si>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</si>
  <si>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</si>
  <si>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</si>
  <si>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</si>
  <si>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</si>
  <si>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</si>
  <si>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</si>
  <si>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</si>
  <si>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</si>
  <si>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</si>
  <si>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</si>
  <si>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</si>
  <si>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</si>
  <si>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</si>
  <si>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</si>
  <si>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</si>
  <si>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</si>
  <si>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</si>
  <si>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</si>
  <si>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</si>
  <si>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</si>
  <si>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</si>
  <si>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</si>
  <si>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</si>
  <si>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</si>
  <si>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</si>
  <si>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</si>
  <si>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</si>
  <si>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</si>
  <si>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</si>
  <si>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</si>
  <si>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</si>
  <si>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</si>
  <si>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</si>
  <si>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</si>
  <si>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</si>
  <si>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</si>
  <si>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</si>
  <si>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</si>
  <si>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</si>
  <si>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</si>
  <si>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</si>
  <si>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</si>
  <si>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</si>
  <si>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</si>
  <si>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</si>
  <si>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</si>
  <si>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</si>
  <si>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</si>
  <si>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</si>
  <si>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</si>
  <si>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</si>
  <si>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</si>
  <si>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</si>
  <si>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</si>
  <si>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</si>
  <si>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</si>
  <si>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</si>
  <si>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</si>
  <si>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</si>
  <si>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</si>
  <si>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</si>
  <si>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</si>
  <si>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</si>
  <si>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</si>
  <si>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</si>
  <si>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</si>
  <si>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</si>
  <si>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</si>
  <si>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</si>
  <si>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</si>
  <si>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</si>
  <si>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</si>
  <si>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</si>
  <si>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</si>
  <si>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</si>
  <si>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</si>
  <si>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</si>
  <si>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</si>
  <si>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</si>
  <si>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</si>
  <si>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</si>
  <si>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</si>
  <si>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</si>
  <si>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</si>
  <si>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</si>
  <si>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</si>
  <si>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</si>
  <si>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</si>
  <si>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</si>
  <si>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</si>
  <si>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</si>
  <si>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</si>
  <si>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</si>
  <si>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</si>
  <si>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</si>
  <si>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</si>
  <si>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</si>
  <si>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</si>
  <si>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</si>
  <si>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</si>
  <si>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</si>
  <si>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</si>
  <si>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</si>
  <si>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</si>
  <si>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</si>
  <si>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</si>
  <si>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</si>
  <si>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</si>
  <si>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</si>
  <si>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</si>
  <si>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</si>
  <si>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</si>
  <si>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</si>
  <si>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</si>
  <si>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</si>
  <si>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</si>
  <si>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</si>
  <si>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</si>
  <si>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</si>
  <si>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</si>
  <si>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</si>
  <si>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</si>
  <si>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</si>
  <si>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</si>
  <si>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</si>
  <si>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</si>
  <si>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</si>
  <si>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</si>
  <si>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</si>
  <si>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</si>
  <si>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</si>
  <si>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</si>
  <si>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</si>
  <si>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</si>
  <si>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</si>
  <si>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</si>
  <si>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</si>
  <si>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</si>
  <si>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</si>
  <si>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</si>
  <si>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</si>
  <si>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</si>
  <si>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</si>
  <si>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</si>
  <si>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</si>
  <si>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</si>
  <si>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</si>
  <si>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</si>
  <si>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</si>
  <si>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</si>
  <si>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</si>
  <si>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</si>
  <si>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</si>
  <si>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</si>
  <si>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</si>
  <si>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</si>
  <si>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</si>
  <si>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</si>
  <si>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</si>
  <si>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</si>
  <si>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</si>
  <si>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</si>
  <si>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</si>
  <si>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</si>
  <si>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</si>
  <si>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</si>
  <si>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</si>
  <si>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</si>
  <si>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</si>
  <si>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</si>
  <si>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</si>
  <si>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</si>
  <si>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</si>
  <si>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</si>
  <si>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</si>
  <si>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</si>
  <si>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</si>
  <si>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</si>
  <si>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</si>
  <si>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</si>
  <si>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</si>
  <si>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</si>
  <si>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</si>
  <si>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</si>
  <si>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</si>
  <si>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</si>
  <si>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</si>
  <si>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</si>
  <si>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</si>
  <si>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</si>
  <si>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</si>
  <si>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</si>
  <si>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</si>
  <si>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</si>
  <si>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</si>
  <si>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</si>
  <si>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</si>
  <si>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</si>
  <si>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</si>
  <si>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</si>
  <si>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</si>
  <si>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</si>
  <si>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</si>
  <si>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</si>
  <si>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</si>
  <si>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</si>
  <si>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</si>
  <si>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</si>
  <si>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</si>
  <si>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</si>
  <si>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</si>
  <si>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</si>
  <si>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</si>
  <si>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</si>
  <si>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</si>
  <si>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</si>
  <si>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</si>
  <si>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</si>
  <si>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</si>
  <si>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</si>
  <si>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</si>
  <si>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</si>
  <si>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</si>
  <si>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</si>
  <si>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</si>
  <si>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</si>
  <si>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</si>
  <si>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</si>
  <si>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</si>
  <si>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</si>
  <si>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</si>
  <si>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</si>
  <si>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</si>
  <si>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</si>
  <si>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</si>
  <si>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</si>
  <si>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</si>
  <si>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</si>
  <si>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</si>
  <si>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</si>
  <si>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</si>
  <si>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</si>
  <si>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</si>
  <si>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</si>
  <si>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</si>
  <si>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</si>
  <si>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</si>
  <si>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</si>
  <si>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</si>
  <si>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</si>
  <si>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</si>
  <si>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</si>
  <si>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</si>
  <si>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</si>
  <si>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</si>
  <si>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</si>
  <si>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</si>
  <si>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</si>
  <si>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</si>
  <si>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</si>
  <si>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</si>
  <si>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</si>
  <si>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</si>
  <si>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</si>
  <si>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</si>
  <si>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</si>
  <si>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</si>
  <si>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</si>
  <si>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</si>
  <si>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</si>
  <si>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</si>
  <si>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</si>
  <si>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</si>
  <si>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</si>
  <si>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</si>
  <si>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</si>
  <si>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</si>
  <si>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</si>
  <si>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</si>
  <si>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</si>
  <si>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</si>
  <si>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</si>
  <si>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</si>
  <si>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</si>
  <si>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</si>
  <si>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</si>
  <si>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</si>
  <si>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</si>
  <si>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</si>
  <si>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</si>
  <si>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</si>
  <si>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</si>
  <si>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</si>
  <si>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</si>
  <si>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</si>
  <si>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</si>
  <si>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</si>
  <si>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</si>
  <si>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</si>
  <si>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</si>
  <si>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</si>
  <si>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</si>
  <si>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</si>
  <si>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</si>
  <si>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</si>
  <si>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</si>
  <si>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</si>
  <si>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</si>
  <si>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</si>
  <si>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</si>
  <si>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</si>
  <si>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</si>
  <si>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</si>
  <si>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</si>
  <si>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</si>
  <si>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</si>
  <si>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</si>
  <si>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</si>
  <si>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</si>
  <si>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</si>
  <si>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</si>
  <si>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</si>
  <si>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</si>
  <si>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</si>
  <si>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</si>
  <si>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</si>
  <si>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</si>
  <si>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</si>
  <si>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</si>
  <si>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</si>
  <si>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</si>
  <si>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</si>
  <si>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</si>
  <si>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</si>
  <si>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</si>
  <si>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</si>
  <si>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</si>
  <si>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</si>
  <si>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</si>
  <si>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</si>
  <si>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</si>
  <si>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</si>
  <si>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</si>
  <si>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</si>
  <si>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</si>
  <si>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</si>
  <si>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</si>
  <si>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</si>
  <si>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</si>
  <si>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</si>
  <si>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</si>
  <si>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</si>
  <si>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</si>
  <si>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</si>
  <si>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</si>
  <si>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</si>
  <si>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</si>
  <si>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</si>
  <si>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</si>
  <si>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</si>
  <si>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</si>
  <si>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</si>
  <si>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</si>
  <si>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</si>
  <si>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</si>
  <si>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</si>
  <si>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</si>
  <si>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</si>
  <si>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</si>
  <si>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</si>
  <si>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</si>
  <si>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</si>
  <si>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</si>
  <si>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</si>
  <si>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</si>
  <si>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</si>
  <si>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</si>
  <si>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</si>
  <si>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</si>
  <si>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</si>
  <si>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</si>
  <si>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</si>
  <si>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</si>
  <si>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</si>
  <si>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</si>
  <si>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</si>
  <si>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</si>
  <si>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</si>
  <si>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</si>
  <si>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</si>
  <si>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</si>
  <si>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</si>
  <si>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</si>
  <si>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</si>
  <si>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</si>
  <si>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</si>
  <si>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</si>
  <si>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</si>
  <si>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</si>
  <si>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</si>
  <si>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</si>
  <si>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</si>
  <si>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</si>
  <si>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</si>
  <si>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</si>
  <si>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</si>
  <si>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</si>
  <si>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</si>
  <si>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</si>
  <si>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</si>
  <si>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</si>
  <si>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</si>
  <si>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</si>
  <si>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</si>
  <si>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</si>
  <si>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</si>
  <si>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</si>
  <si>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</si>
  <si>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</si>
  <si>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</si>
  <si>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</si>
  <si>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</si>
  <si>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</si>
  <si>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</si>
  <si>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</si>
  <si>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</si>
  <si>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</si>
  <si>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</si>
  <si>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</si>
  <si>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</si>
  <si>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</si>
  <si>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</si>
  <si>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</si>
  <si>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</si>
  <si>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</si>
  <si>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</si>
  <si>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</si>
  <si>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</si>
  <si>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</si>
  <si>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</si>
  <si>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</si>
  <si>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</si>
  <si>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</si>
  <si>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</si>
  <si>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</si>
  <si>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</si>
  <si>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</si>
  <si>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</si>
  <si>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</si>
  <si>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</si>
  <si>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</si>
  <si>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</si>
  <si>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</si>
  <si>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</si>
  <si>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</si>
  <si>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</si>
  <si>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</si>
  <si>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</si>
  <si>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</si>
  <si>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</si>
  <si>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</si>
  <si>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</si>
  <si>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</si>
  <si>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</si>
  <si>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</si>
  <si>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</si>
  <si>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</si>
  <si>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</si>
  <si>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</si>
  <si>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</si>
  <si>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</si>
  <si>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</si>
  <si>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</si>
  <si>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</si>
  <si>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</si>
  <si>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</si>
  <si>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</si>
  <si>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</si>
  <si>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</si>
  <si>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</si>
  <si>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</si>
  <si>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</si>
  <si>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</si>
  <si>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</si>
  <si>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</si>
  <si>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</si>
  <si>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</si>
  <si>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</si>
  <si>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</si>
  <si>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</si>
  <si>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</si>
  <si>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</si>
  <si>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</si>
  <si>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</si>
  <si>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</si>
  <si>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</si>
  <si>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</si>
  <si>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</si>
  <si>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</si>
  <si>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</si>
  <si>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</si>
  <si>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</si>
  <si>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</si>
  <si>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</si>
  <si>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</si>
  <si>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</si>
  <si>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</si>
  <si>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</si>
  <si>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</si>
  <si>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</si>
  <si>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</si>
  <si>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</si>
  <si>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</si>
  <si>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</si>
  <si>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</si>
  <si>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</si>
  <si>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</si>
  <si>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</si>
  <si>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</si>
  <si>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</si>
  <si>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</si>
  <si>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</si>
  <si>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</si>
  <si>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</si>
  <si>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</si>
  <si>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</si>
  <si>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</si>
  <si>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</si>
  <si>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</si>
  <si>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</si>
  <si>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</si>
  <si>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</si>
  <si>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</si>
  <si>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</si>
  <si>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</si>
  <si>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</si>
  <si>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</si>
  <si>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</si>
  <si>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</si>
  <si>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</si>
  <si>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</si>
  <si>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</si>
  <si>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</si>
  <si>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</si>
  <si>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</si>
  <si>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</si>
  <si>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</si>
  <si>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</si>
  <si>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</si>
  <si>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</si>
  <si>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</si>
  <si>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</si>
  <si>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</si>
  <si>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</si>
  <si>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</si>
  <si>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</si>
  <si>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</si>
  <si>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</si>
  <si>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</si>
  <si>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</si>
  <si>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</si>
  <si>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</si>
  <si>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</si>
  <si>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</si>
  <si>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</si>
  <si>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</si>
  <si>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</si>
  <si>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</si>
  <si>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</si>
  <si>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</si>
  <si>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</si>
  <si>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</si>
  <si>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</si>
  <si>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</si>
  <si>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</si>
  <si>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</si>
  <si>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</si>
  <si>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</si>
  <si>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Дата на съставяне: 30.01.2013 г. гр. Хасково </t>
  </si>
  <si>
    <t>30.01.2013 г.</t>
  </si>
  <si>
    <t xml:space="preserve">Дата на съставяне: 30.01.2013 г. гр. Хасково           </t>
  </si>
  <si>
    <t xml:space="preserve">Дата  на съставяне: 30.01.2013 г. гр. Хасково </t>
  </si>
  <si>
    <t xml:space="preserve">Дата на съставяне: 30.01.2013 г. гр. Хасково                  </t>
  </si>
  <si>
    <t xml:space="preserve"> Към 31.12.2012 г.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</si>
</sst>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5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</v>
      </c>
      <c r="D19" s="155">
        <f>SUM(D11:D18)</f>
        <v>4</v>
      </c>
      <c r="E19" s="237" t="s">
        <v>53</v>
      </c>
      <c r="F19" s="242" t="s">
        <v>54</v>
      </c>
      <c r="G19" s="152">
        <v>2</v>
      </c>
      <c r="H19" s="152">
        <v>29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255</v>
      </c>
      <c r="D20" s="151">
        <v>221</v>
      </c>
      <c r="E20" s="237" t="s">
        <v>57</v>
      </c>
      <c r="F20" s="242" t="s">
        <v>58</v>
      </c>
      <c r="G20" s="158">
        <v>63</v>
      </c>
      <c r="H20" s="158">
        <v>18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65</v>
      </c>
      <c r="H25" s="154">
        <f>H19+H20+H21</f>
        <v>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-43</v>
      </c>
      <c r="H33" s="154">
        <f>H27+H31+H32</f>
        <v>-28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1832</v>
      </c>
      <c r="H36" s="154">
        <f>H25+H17+H33</f>
        <v>1829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257</v>
      </c>
      <c r="D55" s="155">
        <f>D19+D20+D21+D27+D32+D45+D51+D53+D54</f>
        <v>225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1434</v>
      </c>
      <c r="D61" s="151">
        <v>1391</v>
      </c>
      <c r="E61" s="243" t="s">
        <v>189</v>
      </c>
      <c r="F61" s="272" t="s">
        <v>190</v>
      </c>
      <c r="G61" s="154">
        <f>SUM(G62:G68)</f>
        <v>118</v>
      </c>
      <c r="H61" s="154">
        <f>SUM(H62:H68)</f>
        <v>116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1434</v>
      </c>
      <c r="D64" s="155">
        <f>SUM(D58:D63)</f>
        <v>1391</v>
      </c>
      <c r="E64" s="237" t="s">
        <v>200</v>
      </c>
      <c r="F64" s="242" t="s">
        <v>201</v>
      </c>
      <c r="G64" s="152">
        <v>8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13</v>
      </c>
      <c r="D68" s="151">
        <v>10</v>
      </c>
      <c r="E68" s="237" t="s">
        <v>213</v>
      </c>
      <c r="F68" s="242" t="s">
        <v>214</v>
      </c>
      <c r="G68" s="152">
        <v>2</v>
      </c>
      <c r="H68" s="152"/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119</v>
      </c>
      <c r="H71" s="161">
        <f>H59+H60+H61+H69+H70</f>
        <v>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</v>
      </c>
      <c r="D75" s="155">
        <f>SUM(D67:D74)</f>
        <v>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119</v>
      </c>
      <c r="H79" s="162">
        <f>H71+H74+H75+H76</f>
        <v>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245</v>
      </c>
      <c r="D88" s="151">
        <v>306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245</v>
      </c>
      <c r="D91" s="155">
        <f>SUM(D87:D90)</f>
        <v>306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1694</v>
      </c>
      <c r="D93" s="155">
        <f>D64+D75+D84+D91+D92</f>
        <v>1721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1951</v>
      </c>
      <c r="D94" s="164">
        <f>D93+D55</f>
        <v>1946</v>
      </c>
      <c r="E94" s="449" t="s">
        <v>270</v>
      </c>
      <c r="F94" s="289" t="s">
        <v>271</v>
      </c>
      <c r="G94" s="165">
        <f>G36+G39+G55+G79</f>
        <v>1951</v>
      </c>
      <c r="H94" s="165">
        <f>H36+H39+H55+H79</f>
        <v>1946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6" sqref="C16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31.12.2012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4</v>
      </c>
      <c r="D9" s="46">
        <v>6</v>
      </c>
      <c r="E9" s="298" t="s">
        <v>285</v>
      </c>
      <c r="F9" s="548" t="s">
        <v>286</v>
      </c>
      <c r="G9" s="549"/>
      <c r="H9" s="549">
        <v>171</v>
      </c>
    </row>
    <row r="10" spans="1:8" ht="12">
      <c r="A10" s="298" t="s">
        <v>287</v>
      </c>
      <c r="B10" s="299" t="s">
        <v>288</v>
      </c>
      <c r="C10" s="46">
        <v>65</v>
      </c>
      <c r="D10" s="46">
        <v>109</v>
      </c>
      <c r="E10" s="298" t="s">
        <v>289</v>
      </c>
      <c r="F10" s="548" t="s">
        <v>290</v>
      </c>
      <c r="G10" s="549">
        <v>33</v>
      </c>
      <c r="H10" s="549">
        <v>5</v>
      </c>
    </row>
    <row r="11" spans="1:8" ht="12">
      <c r="A11" s="298" t="s">
        <v>291</v>
      </c>
      <c r="B11" s="299" t="s">
        <v>292</v>
      </c>
      <c r="C11" s="46">
        <v>2</v>
      </c>
      <c r="D11" s="46">
        <v>1</v>
      </c>
      <c r="E11" s="300" t="s">
        <v>293</v>
      </c>
      <c r="F11" s="548" t="s">
        <v>294</v>
      </c>
      <c r="G11" s="549">
        <v>18</v>
      </c>
      <c r="H11" s="549">
        <v>8</v>
      </c>
    </row>
    <row r="12" spans="1:8" ht="12">
      <c r="A12" s="298" t="s">
        <v>295</v>
      </c>
      <c r="B12" s="299" t="s">
        <v>296</v>
      </c>
      <c r="C12" s="46">
        <v>33</v>
      </c>
      <c r="D12" s="46">
        <v>31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0" t="s">
        <v>300</v>
      </c>
      <c r="G13" s="547">
        <f>SUM(G9:G12)</f>
        <v>51</v>
      </c>
      <c r="H13" s="547">
        <f>SUM(H9:H12)</f>
        <v>184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29</v>
      </c>
      <c r="D14" s="46">
        <v>4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-43</v>
      </c>
      <c r="D15" s="47">
        <v>34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94</v>
      </c>
      <c r="D19" s="49">
        <f>SUM(D9:D15)+D16</f>
        <v>188</v>
      </c>
      <c r="E19" s="304" t="s">
        <v>317</v>
      </c>
      <c r="F19" s="551" t="s">
        <v>318</v>
      </c>
      <c r="G19" s="549"/>
      <c r="H19" s="549">
        <v>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94</v>
      </c>
      <c r="D28" s="50">
        <f>D26+D19</f>
        <v>188</v>
      </c>
      <c r="E28" s="127" t="s">
        <v>339</v>
      </c>
      <c r="F28" s="553" t="s">
        <v>340</v>
      </c>
      <c r="G28" s="547">
        <f>G13+G15+G24</f>
        <v>51</v>
      </c>
      <c r="H28" s="547">
        <f>H13+H15+H24</f>
        <v>191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3</v>
      </c>
      <c r="E30" s="127" t="s">
        <v>343</v>
      </c>
      <c r="F30" s="553" t="s">
        <v>344</v>
      </c>
      <c r="G30" s="53">
        <f>IF((C28-G28)&gt;0,C28-G28,0)</f>
        <v>43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94</v>
      </c>
      <c r="D33" s="49">
        <f>D28-D31+D32</f>
        <v>188</v>
      </c>
      <c r="E33" s="127" t="s">
        <v>353</v>
      </c>
      <c r="F33" s="553" t="s">
        <v>354</v>
      </c>
      <c r="G33" s="53">
        <f>G32-G31+G28</f>
        <v>51</v>
      </c>
      <c r="H33" s="53">
        <f>H32-H31+H28</f>
        <v>191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3</v>
      </c>
      <c r="E34" s="128" t="s">
        <v>357</v>
      </c>
      <c r="F34" s="553" t="s">
        <v>358</v>
      </c>
      <c r="G34" s="547">
        <f>IF((C33-G33)&gt;0,C33-G33,0)</f>
        <v>43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3</v>
      </c>
      <c r="E39" s="313" t="s">
        <v>369</v>
      </c>
      <c r="F39" s="557" t="s">
        <v>370</v>
      </c>
      <c r="G39" s="558">
        <f>IF(G34&gt;0,IF(C35+G34&lt;0,0,C35+G34),IF(C34-C35&lt;0,C35-C34,0))</f>
        <v>43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3</v>
      </c>
      <c r="E41" s="127" t="s">
        <v>376</v>
      </c>
      <c r="F41" s="570" t="s">
        <v>377</v>
      </c>
      <c r="G41" s="52">
        <f>IF(C39=0,IF(G39-G40&gt;0,G39-G40+C40,0),IF(C39-C40&lt;0,C40-C39+G40,0))</f>
        <v>43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94</v>
      </c>
      <c r="D42" s="53">
        <f>D33+D35+D39</f>
        <v>191</v>
      </c>
      <c r="E42" s="128" t="s">
        <v>380</v>
      </c>
      <c r="F42" s="129" t="s">
        <v>381</v>
      </c>
      <c r="G42" s="53">
        <f>G39+G33</f>
        <v>94</v>
      </c>
      <c r="H42" s="53">
        <f>H39+H33</f>
        <v>191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881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25" sqref="D2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31.12.2012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71</v>
      </c>
      <c r="D10" s="54">
        <v>226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-97</v>
      </c>
      <c r="D11" s="54">
        <v>-179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-34</v>
      </c>
      <c r="D13" s="54">
        <v>-32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19</v>
      </c>
      <c r="D14" s="54">
        <v>-21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-45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-16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-61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306</v>
      </c>
      <c r="D44" s="132">
        <v>308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245</v>
      </c>
      <c r="D45" s="55">
        <f>D44+D43</f>
        <v>306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245</v>
      </c>
      <c r="D46" s="56">
        <f>D45</f>
        <v>306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28" sqref="A2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31.12.2012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29</v>
      </c>
      <c r="E11" s="58">
        <f>'справка №1-БАЛАНС'!H20</f>
        <v>18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</v>
      </c>
      <c r="J11" s="58">
        <f>'справка №1-БАЛАНС'!H29+'справка №1-БАЛАНС'!H32</f>
        <v>-31</v>
      </c>
      <c r="K11" s="60"/>
      <c r="L11" s="344">
        <f>SUM(C11:K11)</f>
        <v>1829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29</v>
      </c>
      <c r="E15" s="61">
        <f t="shared" si="2"/>
        <v>18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</v>
      </c>
      <c r="J15" s="61">
        <f t="shared" si="2"/>
        <v>-31</v>
      </c>
      <c r="K15" s="61">
        <f t="shared" si="2"/>
        <v>0</v>
      </c>
      <c r="L15" s="344">
        <f t="shared" si="1"/>
        <v>1829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-43</v>
      </c>
      <c r="K16" s="60"/>
      <c r="L16" s="344">
        <f t="shared" si="1"/>
        <v>-43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-28</v>
      </c>
      <c r="E20" s="60"/>
      <c r="F20" s="60"/>
      <c r="G20" s="60"/>
      <c r="H20" s="60"/>
      <c r="I20" s="60">
        <v>-3</v>
      </c>
      <c r="J20" s="60">
        <v>31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45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45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45</v>
      </c>
      <c r="F22" s="185"/>
      <c r="G22" s="185"/>
      <c r="H22" s="185"/>
      <c r="I22" s="185"/>
      <c r="J22" s="185"/>
      <c r="K22" s="185"/>
      <c r="L22" s="344">
        <f t="shared" si="1"/>
        <v>45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>
        <v>1</v>
      </c>
      <c r="E28" s="60"/>
      <c r="F28" s="60"/>
      <c r="G28" s="60"/>
      <c r="H28" s="60"/>
      <c r="I28" s="60"/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63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-43</v>
      </c>
      <c r="K29" s="59">
        <f t="shared" si="6"/>
        <v>0</v>
      </c>
      <c r="L29" s="344">
        <f t="shared" si="1"/>
        <v>1832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63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-43</v>
      </c>
      <c r="K32" s="59">
        <f t="shared" si="7"/>
        <v>0</v>
      </c>
      <c r="L32" s="344">
        <f t="shared" si="1"/>
        <v>1832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L15" sqref="L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31.12.2012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6</v>
      </c>
      <c r="L14" s="65">
        <v>2</v>
      </c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6</v>
      </c>
      <c r="L17" s="75">
        <f>SUM(L9:L16)</f>
        <v>2</v>
      </c>
      <c r="M17" s="75">
        <f>SUM(M9:M16)</f>
        <v>0</v>
      </c>
      <c r="N17" s="74">
        <f t="shared" si="4"/>
        <v>8</v>
      </c>
      <c r="O17" s="75">
        <f>SUM(O9:O16)</f>
        <v>0</v>
      </c>
      <c r="P17" s="75">
        <f>SUM(P9:P16)</f>
        <v>0</v>
      </c>
      <c r="Q17" s="74">
        <f t="shared" si="5"/>
        <v>8</v>
      </c>
      <c r="R17" s="74">
        <f t="shared" si="6"/>
        <v>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6</v>
      </c>
      <c r="L40" s="438">
        <f t="shared" si="13"/>
        <v>2</v>
      </c>
      <c r="M40" s="438">
        <f t="shared" si="13"/>
        <v>0</v>
      </c>
      <c r="N40" s="438">
        <f t="shared" si="13"/>
        <v>8</v>
      </c>
      <c r="O40" s="438">
        <f t="shared" si="13"/>
        <v>0</v>
      </c>
      <c r="P40" s="438">
        <f t="shared" si="13"/>
        <v>0</v>
      </c>
      <c r="Q40" s="438">
        <f t="shared" si="13"/>
        <v>8</v>
      </c>
      <c r="R40" s="438">
        <f t="shared" si="13"/>
        <v>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872</v>
      </c>
      <c r="P44" s="613"/>
      <c r="Q44" s="613"/>
      <c r="R44" s="61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5">
      <selection activeCell="D93" sqref="D9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31.12.2012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</v>
      </c>
      <c r="D43" s="104">
        <f>D24+D28+D29+D31+D30+D32+D33+D38</f>
        <v>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</v>
      </c>
      <c r="D44" s="103">
        <f>D43+D21+D19+D9</f>
        <v>15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118</v>
      </c>
      <c r="D85" s="104">
        <f>SUM(D86:D90)+D94</f>
        <v>118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119</v>
      </c>
      <c r="D96" s="104">
        <f>D85+D80+D75+D71+D95</f>
        <v>119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119</v>
      </c>
      <c r="D97" s="104">
        <f>D96+D68+D66</f>
        <v>119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31.12.2012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31.12.2012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user1</cp:lastModifiedBy>
  <cp:lastPrinted>2013-01-29T12:50:48Z</cp:lastPrinted>
  <dcterms:created xsi:type="dcterms:W3CDTF">2000-06-29T12:02:40Z</dcterms:created>
  <dcterms:modified xsi:type="dcterms:W3CDTF">2013-01-30T12:07:57Z</dcterms:modified>
  <cp:category/>
  <cp:version/>
  <cp:contentType/>
  <cp:contentStatus/>
</cp:coreProperties>
</file>