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<sst xmlns="http://schemas.openxmlformats.org/spreadsheetml/2006/main" count="4292" uniqueCount="996">
  <si>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</si>
  <si>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</si>
  <si>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</si>
  <si>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</si>
  <si>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</si>
  <si>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</si>
  <si>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</si>
  <si>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</si>
  <si>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</si>
  <si>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</si>
  <si>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</si>
  <si>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</si>
  <si>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</si>
  <si>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</si>
  <si>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</si>
  <si>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</si>
  <si>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</si>
  <si>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</si>
  <si>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</si>
  <si>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</si>
  <si>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</si>
  <si>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</si>
  <si>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</si>
  <si>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</si>
  <si>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</si>
  <si>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</si>
  <si>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</si>
  <si>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</si>
  <si>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</si>
  <si>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</si>
  <si>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</si>
  <si>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</si>
  <si>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</si>
  <si>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</si>
  <si>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</si>
  <si>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</si>
  <si>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</si>
  <si>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</si>
  <si>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</si>
  <si>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</si>
  <si>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</si>
  <si>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</si>
  <si>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</si>
  <si>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</si>
  <si>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</si>
  <si>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</si>
  <si>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</si>
  <si>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</si>
  <si>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</si>
  <si>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</si>
  <si>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</si>
  <si>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</si>
  <si>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</si>
  <si>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</si>
  <si>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</si>
  <si>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</si>
  <si>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</si>
  <si>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</si>
  <si>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</si>
  <si>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</si>
  <si>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</si>
  <si>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</si>
  <si>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</si>
  <si>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</si>
  <si>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</si>
  <si>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</si>
  <si>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</si>
  <si>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</si>
  <si>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</si>
  <si>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</si>
  <si>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</si>
  <si>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</si>
  <si>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</si>
  <si>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</si>
  <si>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</si>
  <si>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</si>
  <si>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</si>
  <si>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</si>
  <si>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</si>
  <si>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</si>
  <si>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</si>
  <si>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</si>
  <si>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</si>
  <si>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</si>
  <si>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</si>
  <si>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</si>
  <si>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</si>
  <si>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</si>
  <si>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</si>
  <si>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</si>
  <si>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</si>
  <si>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</si>
  <si>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</si>
  <si>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</si>
  <si>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</si>
  <si>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</si>
  <si>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</si>
  <si>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</si>
  <si>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</si>
  <si>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</si>
  <si>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</si>
  <si>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</si>
  <si>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</si>
  <si>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</si>
  <si>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</si>
  <si>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</si>
  <si>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</si>
  <si>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</si>
  <si>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</si>
  <si>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</si>
  <si>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</si>
  <si>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</si>
  <si>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</si>
  <si>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</si>
  <si>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</si>
  <si>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</si>
  <si>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</si>
  <si>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</si>
  <si>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</si>
  <si>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</si>
  <si>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</si>
  <si>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</si>
  <si>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</si>
  <si>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</si>
  <si>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</si>
  <si>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</si>
  <si>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</si>
  <si>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</si>
  <si>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</si>
  <si>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</si>
  <si>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</si>
  <si>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</si>
  <si>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</si>
  <si>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</si>
  <si>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</si>
  <si>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</si>
  <si>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</si>
  <si>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</si>
  <si>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</si>
  <si>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</si>
  <si>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</si>
  <si>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</si>
  <si>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</si>
  <si>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</si>
  <si>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</si>
  <si>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</si>
  <si>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</si>
  <si>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</si>
  <si>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</si>
  <si>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</si>
  <si>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</si>
  <si>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</si>
  <si>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</si>
  <si>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</si>
  <si>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</si>
  <si>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</si>
  <si>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</si>
  <si>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</si>
  <si>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</si>
  <si>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</si>
  <si>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</si>
  <si>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</si>
  <si>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</si>
  <si>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</si>
  <si>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</si>
  <si>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</si>
  <si>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</si>
  <si>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</si>
  <si>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</si>
  <si>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</si>
  <si>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</si>
  <si>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</si>
  <si>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</si>
  <si>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</si>
  <si>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</si>
  <si>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</si>
  <si>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</si>
  <si>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</si>
  <si>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</si>
  <si>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</si>
  <si>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</si>
  <si>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</si>
  <si>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</si>
  <si>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</si>
  <si>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</si>
  <si>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</si>
  <si>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</si>
  <si>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</si>
  <si>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</si>
  <si>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</si>
  <si>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</si>
  <si>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</si>
  <si>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</si>
  <si>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</si>
  <si>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</si>
  <si>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</si>
  <si>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</si>
  <si>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</si>
  <si>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</si>
  <si>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</si>
  <si>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</si>
  <si>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</si>
  <si>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</si>
  <si>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</si>
  <si>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</si>
  <si>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</si>
  <si>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</si>
  <si>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</si>
  <si>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</si>
  <si>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</si>
  <si>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</si>
  <si>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</si>
  <si>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</si>
  <si>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</si>
  <si>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</si>
  <si>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</si>
  <si>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</si>
  <si>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</si>
  <si>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</si>
  <si>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</si>
  <si>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</si>
  <si>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</si>
  <si>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</si>
  <si>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</si>
  <si>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</si>
  <si>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</si>
  <si>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</si>
  <si>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</si>
  <si>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</si>
  <si>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</si>
  <si>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</si>
  <si>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</si>
  <si>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</si>
  <si>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</si>
  <si>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</si>
  <si>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</si>
  <si>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</si>
  <si>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</si>
  <si>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</si>
  <si>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</si>
  <si>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</si>
  <si>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</si>
  <si>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</si>
  <si>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</si>
  <si>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</si>
  <si>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</si>
  <si>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</si>
  <si>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</si>
  <si>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</si>
  <si>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</si>
  <si>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</si>
  <si>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</si>
  <si>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</si>
  <si>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</si>
  <si>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</si>
  <si>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</si>
  <si>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</si>
  <si>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</si>
  <si>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</si>
  <si>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</si>
  <si>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</si>
  <si>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</si>
  <si>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</si>
  <si>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</si>
  <si>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</si>
  <si>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</si>
  <si>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</si>
  <si>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</si>
  <si>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</si>
  <si>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</si>
  <si>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</si>
  <si>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</si>
  <si>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</si>
  <si>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</si>
  <si>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</si>
  <si>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</si>
  <si>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</si>
  <si>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</si>
  <si>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</si>
  <si>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</si>
  <si>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</si>
  <si>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</si>
  <si>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</si>
  <si>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</si>
  <si>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</si>
  <si>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</si>
  <si>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</si>
  <si>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</si>
  <si>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</si>
  <si>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</si>
  <si>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</si>
  <si>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</si>
  <si>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</si>
  <si>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</si>
  <si>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</si>
  <si>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</si>
  <si>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</si>
  <si>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</si>
  <si>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</si>
  <si>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</si>
  <si>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</si>
  <si>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</si>
  <si>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</si>
  <si>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</si>
  <si>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</si>
  <si>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</si>
  <si>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</si>
  <si>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</si>
  <si>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</si>
  <si>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</si>
  <si>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</si>
  <si>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</si>
  <si>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</si>
  <si>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</si>
  <si>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</si>
  <si>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</si>
  <si>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</si>
  <si>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</si>
  <si>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</si>
  <si>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</si>
  <si>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</si>
  <si>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</si>
  <si>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</si>
  <si>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</si>
  <si>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</si>
  <si>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</si>
  <si>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</si>
  <si>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</si>
  <si>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</si>
  <si>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</si>
  <si>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</si>
  <si>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</si>
  <si>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</si>
  <si>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</si>
  <si>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</si>
  <si>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</si>
  <si>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</si>
  <si>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</si>
  <si>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</si>
  <si>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</si>
  <si>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</si>
  <si>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</si>
  <si>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</si>
  <si>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</si>
  <si>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</si>
  <si>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</si>
  <si>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</si>
  <si>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</si>
  <si>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</si>
  <si>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</si>
  <si>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</si>
  <si>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</si>
  <si>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</si>
  <si>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</si>
  <si>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</si>
  <si>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</si>
  <si>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</si>
  <si>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</si>
  <si>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</si>
  <si>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</si>
  <si>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</si>
  <si>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</si>
  <si>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</si>
  <si>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</si>
  <si>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</si>
  <si>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</si>
  <si>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</si>
  <si>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</si>
  <si>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</si>
  <si>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</si>
  <si>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</si>
  <si>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</si>
  <si>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</si>
  <si>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</si>
  <si>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</si>
  <si>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</si>
  <si>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</si>
  <si>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</si>
  <si>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</si>
  <si>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</si>
  <si>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</si>
  <si>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</si>
  <si>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</si>
  <si>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</si>
  <si>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</si>
  <si>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</si>
  <si>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</si>
  <si>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</si>
  <si>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</si>
  <si>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</si>
  <si>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</si>
  <si>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</si>
  <si>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</si>
  <si>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</si>
  <si>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</si>
  <si>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</si>
  <si>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</si>
  <si>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</si>
  <si>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</si>
  <si>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</si>
  <si>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</si>
  <si>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</si>
  <si>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</si>
  <si>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</si>
  <si>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</si>
  <si>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</si>
  <si>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</si>
  <si>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</si>
  <si>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</si>
  <si>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</si>
  <si>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</si>
  <si>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</si>
  <si>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</si>
  <si>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</si>
  <si>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</si>
  <si>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</si>
  <si>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</si>
  <si>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</si>
  <si>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</si>
  <si>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</si>
  <si>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</si>
  <si>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</si>
  <si>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</si>
  <si>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</si>
  <si>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</si>
  <si>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</si>
  <si>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</si>
  <si>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</si>
  <si>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</si>
  <si>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</si>
  <si>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</si>
  <si>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</si>
  <si>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</si>
  <si>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</si>
  <si>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</si>
  <si>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</si>
  <si>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</si>
  <si>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</si>
  <si>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</si>
  <si>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</si>
  <si>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</si>
  <si>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</si>
  <si>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</si>
  <si>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</si>
  <si>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</si>
  <si>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</si>
  <si>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</si>
  <si>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</si>
  <si>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</si>
  <si>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</si>
  <si>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</si>
  <si>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</si>
  <si>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</si>
  <si>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</si>
  <si>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</si>
  <si>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</si>
  <si>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</si>
  <si>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</si>
  <si>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</si>
  <si>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</si>
  <si>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</si>
  <si>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</si>
  <si>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</si>
  <si>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</si>
  <si>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</si>
  <si>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</si>
  <si>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</si>
  <si>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</si>
  <si>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</si>
  <si>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</si>
  <si>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</si>
  <si>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</si>
  <si>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</si>
  <si>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</si>
  <si>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</si>
  <si>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</si>
  <si>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</si>
  <si>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</si>
  <si>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</si>
  <si>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</si>
  <si>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</si>
  <si>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</si>
  <si>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</si>
  <si>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</si>
  <si>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</si>
  <si>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</si>
  <si>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</si>
  <si>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</si>
  <si>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</si>
  <si>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</si>
  <si>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</si>
  <si>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</si>
  <si>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</si>
  <si>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</si>
  <si>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</si>
  <si>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</si>
  <si>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</si>
  <si>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</si>
  <si>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</si>
  <si>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</si>
  <si>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</si>
  <si>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</si>
  <si>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</si>
  <si>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</si>
  <si>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</si>
  <si>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</si>
  <si>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</si>
  <si>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</si>
  <si>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</si>
  <si>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</si>
  <si>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</si>
  <si>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</si>
  <si>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</si>
  <si>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</si>
  <si>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</si>
  <si>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</si>
  <si>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</si>
  <si>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</si>
  <si>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</si>
  <si>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</si>
  <si>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</si>
  <si>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</si>
  <si>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</si>
  <si>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</si>
  <si>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</si>
  <si>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</si>
  <si>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</si>
  <si>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</si>
  <si>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</si>
  <si>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</si>
  <si>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</si>
  <si>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</si>
  <si>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</si>
  <si>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</si>
  <si>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</si>
  <si>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</si>
  <si>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</si>
  <si>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</si>
  <si>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</si>
  <si>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</si>
  <si>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</si>
  <si>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</si>
  <si>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</si>
  <si>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</si>
  <si>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</si>
  <si>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</si>
  <si>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</si>
  <si>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</si>
  <si>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</si>
  <si>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</si>
  <si>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</si>
  <si>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</si>
  <si>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</si>
  <si>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</si>
  <si>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</si>
  <si>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</si>
  <si>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</si>
  <si>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</si>
  <si>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</si>
  <si>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</si>
  <si>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</si>
  <si>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</si>
  <si>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</si>
  <si>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</si>
  <si>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</si>
  <si>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</si>
  <si>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</si>
  <si>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</si>
  <si>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</si>
  <si>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</si>
  <si>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</si>
  <si>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</si>
  <si>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</si>
  <si>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</si>
  <si>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</si>
  <si>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</si>
  <si>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</si>
  <si>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</si>
  <si>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</si>
  <si>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</si>
  <si>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</si>
  <si>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</si>
  <si>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</si>
  <si>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</si>
  <si>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</si>
  <si>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</si>
  <si>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</si>
  <si>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</si>
  <si>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</si>
  <si>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</si>
  <si>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</si>
  <si>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</si>
  <si>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</si>
  <si>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</si>
  <si>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</si>
  <si>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</si>
  <si>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</si>
  <si>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</si>
  <si>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</si>
  <si>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</si>
  <si>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</si>
  <si>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</si>
  <si>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</si>
  <si>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</si>
  <si>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</si>
  <si>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</si>
  <si>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</si>
  <si>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</si>
  <si>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</si>
  <si>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</si>
  <si>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</si>
  <si>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</si>
  <si>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</si>
  <si>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</si>
  <si>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</si>
  <si>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</si>
  <si>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</si>
  <si>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</si>
  <si>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</si>
  <si>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</si>
  <si>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</si>
  <si>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</si>
  <si>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</si>
  <si>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</si>
  <si>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</si>
  <si>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</si>
  <si>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</si>
  <si>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</si>
  <si>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</si>
  <si>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</si>
  <si>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</si>
  <si>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</si>
  <si>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</si>
  <si>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</si>
  <si>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</si>
  <si>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</si>
  <si>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</si>
  <si>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</si>
  <si>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</si>
  <si>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</si>
  <si>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</si>
  <si>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</si>
  <si>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</si>
  <si>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</si>
  <si>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</si>
  <si>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</si>
  <si>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</si>
  <si>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</si>
  <si>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</si>
  <si>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</si>
  <si>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</si>
  <si>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</si>
  <si>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</si>
  <si>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</si>
  <si>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</si>
  <si>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</si>
  <si>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</si>
  <si>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</si>
  <si>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</si>
  <si>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</si>
  <si>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</si>
  <si>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</si>
  <si>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</si>
  <si>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</si>
  <si>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</si>
  <si>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</si>
  <si>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</si>
  <si>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</si>
  <si>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</si>
  <si>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</si>
  <si>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</si>
  <si>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</si>
  <si>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</si>
  <si>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</si>
  <si>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</si>
  <si>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</si>
  <si>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</si>
  <si>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</si>
  <si>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</si>
  <si>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</si>
  <si>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</si>
  <si>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</si>
  <si>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</si>
  <si>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</si>
  <si>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</si>
  <si>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</si>
  <si>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</si>
  <si>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</si>
  <si>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</si>
  <si>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</si>
  <si>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</si>
  <si>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</si>
  <si>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</si>
  <si>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</si>
  <si>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</si>
  <si>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</si>
  <si>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</si>
  <si>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</si>
  <si>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</si>
  <si>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</si>
  <si>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</si>
  <si>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</si>
  <si>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</si>
  <si>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</si>
  <si>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</si>
  <si>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</si>
  <si>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</si>
  <si>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</si>
  <si>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</si>
  <si>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</si>
  <si>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</si>
  <si>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</si>
  <si>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</si>
  <si>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</si>
  <si>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</si>
  <si>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</si>
  <si>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</si>
  <si>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</si>
  <si>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</si>
  <si>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</si>
  <si>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</si>
  <si>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</si>
  <si>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</si>
  <si>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</si>
  <si>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</si>
  <si>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</si>
  <si>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</si>
  <si>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</si>
  <si>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</si>
  <si>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</si>
  <si>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</si>
  <si>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</si>
  <si>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</si>
  <si>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</si>
  <si>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</si>
  <si>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</si>
  <si>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</si>
  <si>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</si>
  <si>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</si>
  <si>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</si>
  <si>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</si>
  <si>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</si>
  <si>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</si>
  <si>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</si>
  <si>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</si>
  <si>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</si>
  <si>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</si>
  <si>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</si>
  <si>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</si>
  <si>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</si>
  <si>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</si>
  <si>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</si>
  <si>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</si>
  <si>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</si>
  <si>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</si>
  <si>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</si>
  <si>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</si>
  <si>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</si>
  <si>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</si>
  <si>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</si>
  <si>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</si>
  <si>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</si>
  <si>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</si>
  <si>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</si>
  <si>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</si>
  <si>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</si>
  <si>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</si>
  <si>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</si>
  <si>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</si>
  <si>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</si>
  <si>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</si>
  <si>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</si>
  <si>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</si>
  <si>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</si>
  <si>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</si>
  <si>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</si>
  <si>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</si>
  <si>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</si>
  <si>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</si>
  <si>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</si>
  <si>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</si>
  <si>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</si>
  <si>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</si>
  <si>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</si>
  <si>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</si>
  <si>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</si>
  <si>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</si>
  <si>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</si>
  <si>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</si>
  <si>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</si>
  <si>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</si>
  <si>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</si>
  <si>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</si>
  <si>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</si>
  <si>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</si>
  <si>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</si>
  <si>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</si>
  <si>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</si>
  <si>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</si>
  <si>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</si>
  <si>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</si>
  <si>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</si>
  <si>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</si>
  <si>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</si>
  <si>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</si>
  <si>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</si>
  <si>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</si>
  <si>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</si>
  <si>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</si>
  <si>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</si>
  <si>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</si>
  <si>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</si>
  <si>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</si>
  <si>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</si>
  <si>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</si>
  <si>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</si>
  <si>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</si>
  <si>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</si>
  <si>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</si>
  <si>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</si>
  <si>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</si>
  <si>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</si>
  <si>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</si>
  <si>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</si>
  <si>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</si>
  <si>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</si>
  <si>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</si>
  <si>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</si>
  <si>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</si>
  <si>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</si>
  <si>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</si>
  <si>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</si>
  <si>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</si>
  <si>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</si>
  <si>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</si>
  <si>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</si>
  <si>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</si>
  <si>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</si>
  <si>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</si>
  <si>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</si>
  <si>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</si>
  <si>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</si>
  <si>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</si>
  <si>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</si>
  <si>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</si>
  <si>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</si>
  <si>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</si>
  <si>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</si>
  <si>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</si>
  <si>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</si>
  <si>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</si>
  <si>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</si>
  <si>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</si>
  <si>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</si>
  <si>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</si>
  <si>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</si>
  <si>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</si>
  <si>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</si>
  <si>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</si>
  <si>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</si>
  <si>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</si>
  <si>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</si>
  <si>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</si>
  <si>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</si>
  <si>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</si>
  <si>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</si>
  <si>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</si>
  <si>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</si>
  <si>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</si>
  <si>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</si>
  <si>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</si>
  <si>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</si>
  <si>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</si>
  <si>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</si>
  <si>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</si>
  <si>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</si>
  <si>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</si>
  <si>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</si>
  <si>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</si>
  <si>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</si>
  <si>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</si>
  <si>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</si>
  <si>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</si>
  <si>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</si>
  <si>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</si>
  <si>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</si>
  <si>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</si>
  <si>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</si>
  <si>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</si>
  <si>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</si>
  <si>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</si>
  <si>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</si>
  <si>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</si>
  <si>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</si>
  <si>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</si>
  <si>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</si>
  <si>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</si>
  <si>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</si>
  <si>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</si>
  <si>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</si>
  <si>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</si>
  <si>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</si>
  <si>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</si>
  <si>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</si>
  <si>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</si>
  <si>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</si>
  <si>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</si>
  <si>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</si>
  <si>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</si>
  <si>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</si>
  <si>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</si>
  <si>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</si>
  <si>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</si>
  <si>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</si>
  <si>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</si>
  <si>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</si>
  <si>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</si>
  <si>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</si>
  <si>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</si>
  <si>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</si>
  <si>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</si>
  <si>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</si>
  <si>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</si>
  <si>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</si>
  <si>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</si>
  <si>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</si>
  <si>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</si>
  <si>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</si>
  <si>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</si>
  <si>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</si>
  <si>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</si>
  <si>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</si>
  <si>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</si>
  <si>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</si>
  <si>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</si>
  <si>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</si>
  <si>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</si>
  <si>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</si>
  <si>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</si>
  <si>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</si>
  <si>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</si>
  <si>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</si>
  <si>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</si>
  <si>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</si>
  <si>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</si>
  <si>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</si>
  <si>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</si>
  <si>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</si>
  <si>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</si>
  <si>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</si>
  <si>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</si>
  <si>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</si>
  <si>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</si>
  <si>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</si>
  <si>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</si>
  <si>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</si>
  <si>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</si>
  <si>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</si>
  <si>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</si>
  <si>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</si>
  <si>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</si>
  <si>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</si>
  <si>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</si>
  <si>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</si>
  <si>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</si>
  <si>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</si>
  <si>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</si>
  <si>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</si>
  <si>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</si>
  <si>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</si>
  <si>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</si>
  <si>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</si>
  <si>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</si>
  <si>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</si>
  <si>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</si>
  <si>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</si>
  <si>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</si>
  <si>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</si>
  <si>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</si>
  <si>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</si>
  <si>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</si>
  <si>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</si>
  <si>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</si>
  <si>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</si>
  <si>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</si>
  <si>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</si>
  <si>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</si>
  <si>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</si>
  <si>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</si>
  <si>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</si>
  <si>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</si>
  <si>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</si>
  <si>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</si>
  <si>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</si>
  <si>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</si>
  <si>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Райчо Дянков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</si>
</sst>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43494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64638</v>
      </c>
      <c r="D6" s="674">
        <f aca="true" t="shared" si="0" ref="D6:D15">C6-E6</f>
        <v>0</v>
      </c>
      <c r="E6" s="673">
        <f>'1-Баланс'!G95</f>
        <v>64638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53464</v>
      </c>
      <c r="D7" s="674">
        <f t="shared" si="0"/>
        <v>20319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2788</v>
      </c>
      <c r="D8" s="674">
        <f t="shared" si="0"/>
        <v>0</v>
      </c>
      <c r="E8" s="673">
        <f>ABS('2-Отчет за доходите'!C44)-ABS('2-Отчет за доходите'!G44)</f>
        <v>2788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908</v>
      </c>
      <c r="D9" s="674">
        <f t="shared" si="0"/>
        <v>0</v>
      </c>
      <c r="E9" s="673">
        <f>'3-Отчет за паричния поток'!C45</f>
        <v>908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1515</v>
      </c>
      <c r="D10" s="674">
        <f t="shared" si="0"/>
        <v>0</v>
      </c>
      <c r="E10" s="673">
        <f>'3-Отчет за паричния поток'!C46</f>
        <v>1515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53464</v>
      </c>
      <c r="D11" s="674">
        <f t="shared" si="0"/>
        <v>0</v>
      </c>
      <c r="E11" s="673">
        <f>'4-Отчет за собствения капитал'!L34</f>
        <v>53464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0.13570211730348017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0.05214723926380368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0.24950778593162698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0.04313252266468641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1.1570085036886861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6.17931509206677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0.6325933574255722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0.2607124419204956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0.2607124419204956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0.33701322135100553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0.3178470868529348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0.09116562122834752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0.20900044890019454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0.17287044772424892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2951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0.05519601975160856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0.1565344366025797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3.474502487562189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1479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310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341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41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2172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26558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28730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9820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309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22103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32232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886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329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891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55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2161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1380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1515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35908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64638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2788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2788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53464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5363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5363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5363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497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5266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1204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3919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48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5811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5811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64638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3372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265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164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13546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213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17580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163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177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17757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2788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17757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2788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2788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2788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20545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17453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2972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120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20545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20545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20545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20545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11389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-8241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-178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-1116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1853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-36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-36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-921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-175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-111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-1210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607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908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1515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1384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17830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17830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-112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-112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-419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2788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2788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2788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-419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-419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419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50788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50788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2788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-112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-112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53464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53464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1338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4935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7286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26558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33893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203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28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32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265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265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62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62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62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1479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4963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41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7489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26558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34096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1479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4963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41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7489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26558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34096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60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503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4489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5052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5101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131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133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265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265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61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634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4622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5317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5366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61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634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4622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5317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5366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1479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310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341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41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2172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26558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28730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886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886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329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891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55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55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2161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2161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886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886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329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891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55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55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2161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2161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5363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5363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5363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1204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1204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497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497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4062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3919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5763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11126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1204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1204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497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497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4062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3919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5763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5763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5363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5363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5363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5363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48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48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48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1479</v>
      </c>
      <c r="D12" s="196">
        <v>1338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1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310</v>
      </c>
      <c r="D15" s="196">
        <v>441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341</v>
      </c>
      <c r="D17" s="196">
        <v>446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41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2172</v>
      </c>
      <c r="D20" s="598">
        <f>SUM(D12:D19)</f>
        <v>2234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26558</v>
      </c>
      <c r="D21" s="477">
        <v>26558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17830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17830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18062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2788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-419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2788</v>
      </c>
      <c r="H34" s="598">
        <f>H28+H32+H33</f>
        <v>-419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53464</v>
      </c>
      <c r="H37" s="600">
        <f>H26+H18+H34</f>
        <v>50788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5363</v>
      </c>
      <c r="H45" s="196">
        <v>6284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5363</v>
      </c>
      <c r="H50" s="596">
        <f>SUM(H44:H49)</f>
        <v>6284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28730</v>
      </c>
      <c r="D56" s="602">
        <f>D20+D21+D22+D28+D33+D46+D52+D54+D55</f>
        <v>28792</v>
      </c>
      <c r="E56" s="100" t="s">
        <v>850</v>
      </c>
      <c r="F56" s="99" t="s">
        <v>172</v>
      </c>
      <c r="G56" s="599">
        <f>G50+G52+G53+G54+G55</f>
        <v>5363</v>
      </c>
      <c r="H56" s="600">
        <f>H50+H52+H53+H54+H55</f>
        <v>6284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497</v>
      </c>
      <c r="H59" s="196">
        <v>499</v>
      </c>
    </row>
    <row r="60" spans="1:13" ht="15.75">
      <c r="A60" s="89" t="s">
        <v>178</v>
      </c>
      <c r="B60" s="91" t="s">
        <v>179</v>
      </c>
      <c r="C60" s="197">
        <v>9820</v>
      </c>
      <c r="D60" s="196">
        <v>8653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309</v>
      </c>
      <c r="D61" s="196">
        <v>302</v>
      </c>
      <c r="E61" s="200" t="s">
        <v>188</v>
      </c>
      <c r="F61" s="93" t="s">
        <v>189</v>
      </c>
      <c r="G61" s="595">
        <f>SUM(G62:G68)</f>
        <v>5266</v>
      </c>
      <c r="H61" s="596">
        <f>SUM(H62:H68)</f>
        <v>16894</v>
      </c>
    </row>
    <row r="62" spans="1:13" ht="15.75">
      <c r="A62" s="89" t="s">
        <v>186</v>
      </c>
      <c r="B62" s="94" t="s">
        <v>187</v>
      </c>
      <c r="C62" s="197">
        <v>22103</v>
      </c>
      <c r="D62" s="196">
        <v>31771</v>
      </c>
      <c r="E62" s="200" t="s">
        <v>192</v>
      </c>
      <c r="F62" s="93" t="s">
        <v>193</v>
      </c>
      <c r="G62" s="197">
        <v>1204</v>
      </c>
      <c r="H62" s="196">
        <v>959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110</v>
      </c>
      <c r="H64" s="196">
        <v>822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32232</v>
      </c>
      <c r="D65" s="598">
        <f>SUM(D59:D64)</f>
        <v>40726</v>
      </c>
      <c r="E65" s="89" t="s">
        <v>201</v>
      </c>
      <c r="F65" s="93" t="s">
        <v>202</v>
      </c>
      <c r="G65" s="197">
        <v>3919</v>
      </c>
      <c r="H65" s="196">
        <v>14780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886</v>
      </c>
      <c r="D68" s="196">
        <v>651</v>
      </c>
      <c r="E68" s="89" t="s">
        <v>212</v>
      </c>
      <c r="F68" s="93" t="s">
        <v>213</v>
      </c>
      <c r="G68" s="197">
        <v>18</v>
      </c>
      <c r="H68" s="196">
        <v>321</v>
      </c>
    </row>
    <row r="69" spans="1:8" ht="15.75">
      <c r="A69" s="89" t="s">
        <v>210</v>
      </c>
      <c r="B69" s="91" t="s">
        <v>211</v>
      </c>
      <c r="C69" s="197">
        <v>329</v>
      </c>
      <c r="D69" s="196">
        <v>1353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891</v>
      </c>
      <c r="D70" s="196">
        <v>1232</v>
      </c>
      <c r="E70" s="89" t="s">
        <v>219</v>
      </c>
      <c r="F70" s="93" t="s">
        <v>220</v>
      </c>
      <c r="G70" s="197">
        <v>48</v>
      </c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5811</v>
      </c>
      <c r="H71" s="598">
        <f>H59+H60+H61+H69+H70</f>
        <v>17393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55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2161</v>
      </c>
      <c r="D76" s="598">
        <f>SUM(D68:D75)</f>
        <v>3247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5811</v>
      </c>
      <c r="H79" s="600">
        <f>H71+H73+H75+H77</f>
        <v>17393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1380</v>
      </c>
      <c r="D89" s="196">
        <v>776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1515</v>
      </c>
      <c r="D92" s="598">
        <f>SUM(D88:D91)</f>
        <v>908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792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35908</v>
      </c>
      <c r="D94" s="602">
        <f>D65+D76+D85+D92+D93</f>
        <v>45673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64638</v>
      </c>
      <c r="D95" s="604">
        <f>D94+D56</f>
        <v>74465</v>
      </c>
      <c r="E95" s="229" t="s">
        <v>942</v>
      </c>
      <c r="F95" s="489" t="s">
        <v>268</v>
      </c>
      <c r="G95" s="603">
        <f>G37+G40+G56+G79</f>
        <v>64638</v>
      </c>
      <c r="H95" s="604">
        <f>H37+H40+H56+H79</f>
        <v>74465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43494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995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1:E111"/>
    <mergeCell ref="B112:E112"/>
    <mergeCell ref="B113:E113"/>
    <mergeCell ref="B114:E114"/>
    <mergeCell ref="B109:E109"/>
    <mergeCell ref="B110:E110"/>
    <mergeCell ref="B98:H98"/>
    <mergeCell ref="B102:H102"/>
    <mergeCell ref="B107:H107"/>
    <mergeCell ref="B108:E10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11</v>
      </c>
      <c r="E12" s="194" t="s">
        <v>277</v>
      </c>
      <c r="F12" s="240" t="s">
        <v>278</v>
      </c>
      <c r="G12" s="316">
        <v>17453</v>
      </c>
      <c r="H12" s="317">
        <v>11092</v>
      </c>
    </row>
    <row r="13" spans="1:8" ht="15.75">
      <c r="A13" s="194" t="s">
        <v>279</v>
      </c>
      <c r="B13" s="190" t="s">
        <v>280</v>
      </c>
      <c r="C13" s="316">
        <v>3372</v>
      </c>
      <c r="D13" s="317">
        <v>2758</v>
      </c>
      <c r="E13" s="194" t="s">
        <v>281</v>
      </c>
      <c r="F13" s="240" t="s">
        <v>282</v>
      </c>
      <c r="G13" s="316"/>
      <c r="H13" s="317">
        <v>22</v>
      </c>
    </row>
    <row r="14" spans="1:8" ht="15.75">
      <c r="A14" s="194" t="s">
        <v>283</v>
      </c>
      <c r="B14" s="190" t="s">
        <v>284</v>
      </c>
      <c r="C14" s="316">
        <v>265</v>
      </c>
      <c r="D14" s="317">
        <v>289</v>
      </c>
      <c r="E14" s="245" t="s">
        <v>285</v>
      </c>
      <c r="F14" s="240" t="s">
        <v>286</v>
      </c>
      <c r="G14" s="316">
        <v>2972</v>
      </c>
      <c r="H14" s="317">
        <v>3077</v>
      </c>
    </row>
    <row r="15" spans="1:8" ht="15.75">
      <c r="A15" s="194" t="s">
        <v>287</v>
      </c>
      <c r="B15" s="190" t="s">
        <v>288</v>
      </c>
      <c r="C15" s="316">
        <v>164</v>
      </c>
      <c r="D15" s="317">
        <v>178</v>
      </c>
      <c r="E15" s="245" t="s">
        <v>79</v>
      </c>
      <c r="F15" s="240" t="s">
        <v>289</v>
      </c>
      <c r="G15" s="316">
        <v>120</v>
      </c>
      <c r="H15" s="317">
        <v>15</v>
      </c>
    </row>
    <row r="16" spans="1:8" ht="15.75">
      <c r="A16" s="194" t="s">
        <v>290</v>
      </c>
      <c r="B16" s="190" t="s">
        <v>291</v>
      </c>
      <c r="C16" s="316">
        <v>17</v>
      </c>
      <c r="D16" s="317">
        <v>22</v>
      </c>
      <c r="E16" s="236" t="s">
        <v>52</v>
      </c>
      <c r="F16" s="264" t="s">
        <v>292</v>
      </c>
      <c r="G16" s="628">
        <f>SUM(G12:G15)</f>
        <v>20545</v>
      </c>
      <c r="H16" s="629">
        <f>SUM(H12:H15)</f>
        <v>14206</v>
      </c>
    </row>
    <row r="17" spans="1:8" ht="31.5">
      <c r="A17" s="194" t="s">
        <v>293</v>
      </c>
      <c r="B17" s="190" t="s">
        <v>294</v>
      </c>
      <c r="C17" s="316">
        <v>13546</v>
      </c>
      <c r="D17" s="317">
        <v>8708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213</v>
      </c>
      <c r="D19" s="317">
        <v>500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267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17580</v>
      </c>
      <c r="D22" s="629">
        <f>SUM(D12:D18)+D19</f>
        <v>12466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163</v>
      </c>
      <c r="D25" s="317">
        <v>346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4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13</v>
      </c>
      <c r="D28" s="317">
        <v>1809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177</v>
      </c>
      <c r="D29" s="629">
        <f>SUM(D25:D28)</f>
        <v>2159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17757</v>
      </c>
      <c r="D31" s="635">
        <f>D29+D22</f>
        <v>14625</v>
      </c>
      <c r="E31" s="251" t="s">
        <v>824</v>
      </c>
      <c r="F31" s="266" t="s">
        <v>331</v>
      </c>
      <c r="G31" s="253">
        <f>G16+G18+G27</f>
        <v>20545</v>
      </c>
      <c r="H31" s="254">
        <f>H16+H18+H27</f>
        <v>14206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2788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419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17757</v>
      </c>
      <c r="D36" s="637">
        <f>D31-D34+D35</f>
        <v>14625</v>
      </c>
      <c r="E36" s="262" t="s">
        <v>346</v>
      </c>
      <c r="F36" s="256" t="s">
        <v>347</v>
      </c>
      <c r="G36" s="267">
        <f>G35-G34+G31</f>
        <v>20545</v>
      </c>
      <c r="H36" s="268">
        <f>H35-H34+H31</f>
        <v>14206</v>
      </c>
    </row>
    <row r="37" spans="1:8" ht="15.75">
      <c r="A37" s="261" t="s">
        <v>348</v>
      </c>
      <c r="B37" s="231" t="s">
        <v>349</v>
      </c>
      <c r="C37" s="634">
        <f>IF((G36-C36)&gt;0,G36-C36,0)</f>
        <v>2788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419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2788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419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2788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419</v>
      </c>
    </row>
    <row r="45" spans="1:8" ht="16.5" thickBot="1">
      <c r="A45" s="270" t="s">
        <v>371</v>
      </c>
      <c r="B45" s="271" t="s">
        <v>372</v>
      </c>
      <c r="C45" s="630">
        <f>C36+C38+C42</f>
        <v>20545</v>
      </c>
      <c r="D45" s="631">
        <f>D36+D38+D42</f>
        <v>14625</v>
      </c>
      <c r="E45" s="270" t="s">
        <v>373</v>
      </c>
      <c r="F45" s="272" t="s">
        <v>374</v>
      </c>
      <c r="G45" s="630">
        <f>G42+G36</f>
        <v>20545</v>
      </c>
      <c r="H45" s="631">
        <f>H42+H36</f>
        <v>14625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43494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995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11389</v>
      </c>
      <c r="D11" s="196">
        <v>20718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-8241</v>
      </c>
      <c r="D12" s="196">
        <v>-13654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-178</v>
      </c>
      <c r="D14" s="196">
        <v>-208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-1116</v>
      </c>
      <c r="D15" s="196">
        <v>-1493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1853</v>
      </c>
      <c r="D21" s="659">
        <f>SUM(D11:D20)</f>
        <v>5358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-36</v>
      </c>
      <c r="D23" s="196">
        <v>-175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-36</v>
      </c>
      <c r="D33" s="659">
        <f>SUM(D23:D32)</f>
        <v>-175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4619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-921</v>
      </c>
      <c r="D38" s="196">
        <v>-9970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-175</v>
      </c>
      <c r="D40" s="196">
        <v>-356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-111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-1210</v>
      </c>
      <c r="D43" s="661">
        <f>SUM(D35:D42)</f>
        <v>-5711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607</v>
      </c>
      <c r="D44" s="307">
        <f>D43+D33+D21</f>
        <v>-528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908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1515</v>
      </c>
      <c r="D46" s="311">
        <f>D45+D44</f>
        <v>908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1384</v>
      </c>
      <c r="D47" s="298">
        <v>777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43494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995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  <mergeCell ref="A51:D51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17830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-419</v>
      </c>
      <c r="K13" s="585"/>
      <c r="L13" s="584">
        <f>SUM(C13:K13)</f>
        <v>50788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17830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-419</v>
      </c>
      <c r="K17" s="653">
        <f t="shared" si="2"/>
        <v>0</v>
      </c>
      <c r="L17" s="584">
        <f t="shared" si="1"/>
        <v>50788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2788</v>
      </c>
      <c r="J18" s="584">
        <f>+'1-Баланс'!G33</f>
        <v>0</v>
      </c>
      <c r="K18" s="585"/>
      <c r="L18" s="584">
        <f t="shared" si="1"/>
        <v>2788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-112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-112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>
        <v>-112</v>
      </c>
      <c r="G20" s="316"/>
      <c r="H20" s="316"/>
      <c r="I20" s="316"/>
      <c r="J20" s="316"/>
      <c r="K20" s="316"/>
      <c r="L20" s="584">
        <f>SUM(C20:K20)</f>
        <v>-112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-419</v>
      </c>
      <c r="G22" s="316"/>
      <c r="H22" s="316"/>
      <c r="I22" s="316"/>
      <c r="J22" s="316">
        <v>419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2788</v>
      </c>
      <c r="J31" s="653">
        <f t="shared" si="6"/>
        <v>0</v>
      </c>
      <c r="K31" s="653">
        <f t="shared" si="6"/>
        <v>0</v>
      </c>
      <c r="L31" s="584">
        <f t="shared" si="1"/>
        <v>53464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2788</v>
      </c>
      <c r="J34" s="587">
        <f t="shared" si="7"/>
        <v>0</v>
      </c>
      <c r="K34" s="587">
        <f t="shared" si="7"/>
        <v>0</v>
      </c>
      <c r="L34" s="651">
        <f t="shared" si="1"/>
        <v>53464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43494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995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43494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995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1338</v>
      </c>
      <c r="E11" s="328">
        <v>203</v>
      </c>
      <c r="F11" s="328">
        <v>62</v>
      </c>
      <c r="G11" s="329">
        <f>D11+E11-F11</f>
        <v>1479</v>
      </c>
      <c r="H11" s="328"/>
      <c r="I11" s="328"/>
      <c r="J11" s="329">
        <f>G11+H11-I11</f>
        <v>1479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1479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</v>
      </c>
      <c r="E13" s="328">
        <v>2</v>
      </c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60</v>
      </c>
      <c r="L13" s="328">
        <v>1</v>
      </c>
      <c r="M13" s="328"/>
      <c r="N13" s="329">
        <f t="shared" si="4"/>
        <v>61</v>
      </c>
      <c r="O13" s="328"/>
      <c r="P13" s="328"/>
      <c r="Q13" s="329">
        <f t="shared" si="0"/>
        <v>61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503</v>
      </c>
      <c r="L14" s="328">
        <v>131</v>
      </c>
      <c r="M14" s="328"/>
      <c r="N14" s="329">
        <f t="shared" si="4"/>
        <v>634</v>
      </c>
      <c r="O14" s="328"/>
      <c r="P14" s="328"/>
      <c r="Q14" s="329">
        <f t="shared" si="0"/>
        <v>634</v>
      </c>
      <c r="R14" s="340">
        <f t="shared" si="1"/>
        <v>310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4935</v>
      </c>
      <c r="E16" s="328">
        <v>28</v>
      </c>
      <c r="F16" s="328"/>
      <c r="G16" s="329">
        <f t="shared" si="2"/>
        <v>4963</v>
      </c>
      <c r="H16" s="328"/>
      <c r="I16" s="328"/>
      <c r="J16" s="329">
        <f t="shared" si="3"/>
        <v>4963</v>
      </c>
      <c r="K16" s="328">
        <v>4489</v>
      </c>
      <c r="L16" s="328">
        <v>133</v>
      </c>
      <c r="M16" s="328"/>
      <c r="N16" s="329">
        <f t="shared" si="4"/>
        <v>4622</v>
      </c>
      <c r="O16" s="328"/>
      <c r="P16" s="328"/>
      <c r="Q16" s="329">
        <f t="shared" si="0"/>
        <v>4622</v>
      </c>
      <c r="R16" s="340">
        <f t="shared" si="1"/>
        <v>341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>
        <v>32</v>
      </c>
      <c r="F17" s="328"/>
      <c r="G17" s="329">
        <f t="shared" si="2"/>
        <v>41</v>
      </c>
      <c r="H17" s="328"/>
      <c r="I17" s="328"/>
      <c r="J17" s="329">
        <f t="shared" si="3"/>
        <v>41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7286</v>
      </c>
      <c r="E19" s="330">
        <f>SUM(E11:E18)</f>
        <v>265</v>
      </c>
      <c r="F19" s="330">
        <f>SUM(F11:F18)</f>
        <v>62</v>
      </c>
      <c r="G19" s="329">
        <f t="shared" si="2"/>
        <v>7489</v>
      </c>
      <c r="H19" s="330">
        <f>SUM(H11:H18)</f>
        <v>0</v>
      </c>
      <c r="I19" s="330">
        <f>SUM(I11:I18)</f>
        <v>0</v>
      </c>
      <c r="J19" s="329">
        <f t="shared" si="3"/>
        <v>7489</v>
      </c>
      <c r="K19" s="330">
        <f>SUM(K11:K18)</f>
        <v>5052</v>
      </c>
      <c r="L19" s="330">
        <f>SUM(L11:L18)</f>
        <v>265</v>
      </c>
      <c r="M19" s="330">
        <f>SUM(M11:M18)</f>
        <v>0</v>
      </c>
      <c r="N19" s="329">
        <f t="shared" si="4"/>
        <v>5317</v>
      </c>
      <c r="O19" s="330">
        <f>SUM(O11:O18)</f>
        <v>0</v>
      </c>
      <c r="P19" s="330">
        <f>SUM(P11:P18)</f>
        <v>0</v>
      </c>
      <c r="Q19" s="329">
        <f t="shared" si="0"/>
        <v>5317</v>
      </c>
      <c r="R19" s="340">
        <f t="shared" si="1"/>
        <v>2172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26558</v>
      </c>
      <c r="E20" s="328"/>
      <c r="F20" s="328"/>
      <c r="G20" s="329">
        <f t="shared" si="2"/>
        <v>26558</v>
      </c>
      <c r="H20" s="328"/>
      <c r="I20" s="328"/>
      <c r="J20" s="329">
        <f t="shared" si="3"/>
        <v>26558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26558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33893</v>
      </c>
      <c r="E42" s="349">
        <f>E19+E20+E21+E27+E40+E41</f>
        <v>265</v>
      </c>
      <c r="F42" s="349">
        <f aca="true" t="shared" si="11" ref="F42:R42">F19+F20+F21+F27+F40+F41</f>
        <v>62</v>
      </c>
      <c r="G42" s="349">
        <f t="shared" si="11"/>
        <v>34096</v>
      </c>
      <c r="H42" s="349">
        <f t="shared" si="11"/>
        <v>0</v>
      </c>
      <c r="I42" s="349">
        <f t="shared" si="11"/>
        <v>0</v>
      </c>
      <c r="J42" s="349">
        <f t="shared" si="11"/>
        <v>34096</v>
      </c>
      <c r="K42" s="349">
        <f t="shared" si="11"/>
        <v>5101</v>
      </c>
      <c r="L42" s="349">
        <f t="shared" si="11"/>
        <v>265</v>
      </c>
      <c r="M42" s="349">
        <f t="shared" si="11"/>
        <v>0</v>
      </c>
      <c r="N42" s="349">
        <f t="shared" si="11"/>
        <v>5366</v>
      </c>
      <c r="O42" s="349">
        <f t="shared" si="11"/>
        <v>0</v>
      </c>
      <c r="P42" s="349">
        <f t="shared" si="11"/>
        <v>0</v>
      </c>
      <c r="Q42" s="349">
        <f t="shared" si="11"/>
        <v>5366</v>
      </c>
      <c r="R42" s="350">
        <f t="shared" si="11"/>
        <v>28730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43494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995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886</v>
      </c>
      <c r="D26" s="362">
        <f>SUM(D27:D29)</f>
        <v>886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886</v>
      </c>
      <c r="D28" s="368">
        <f>C28</f>
        <v>886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329</v>
      </c>
      <c r="D30" s="368">
        <f>C30</f>
        <v>329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891</v>
      </c>
      <c r="D31" s="368">
        <f>C31</f>
        <v>891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55</v>
      </c>
      <c r="D40" s="362">
        <f>SUM(D41:D44)</f>
        <v>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55</v>
      </c>
      <c r="D44" s="368">
        <f>C44</f>
        <v>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2161</v>
      </c>
      <c r="D45" s="438">
        <f>D26+D30+D31+D33+D32+D34+D35+D40</f>
        <v>2161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2161</v>
      </c>
      <c r="D46" s="444">
        <f>D45+D23+D21+D11</f>
        <v>2161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5363</v>
      </c>
      <c r="D58" s="138">
        <f>D59+D61</f>
        <v>0</v>
      </c>
      <c r="E58" s="136">
        <f t="shared" si="1"/>
        <v>5363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5363</v>
      </c>
      <c r="D59" s="197"/>
      <c r="E59" s="136">
        <f t="shared" si="1"/>
        <v>5363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5363</v>
      </c>
      <c r="D68" s="435">
        <f>D54+D58+D63+D64+D65+D66</f>
        <v>0</v>
      </c>
      <c r="E68" s="436">
        <f t="shared" si="1"/>
        <v>5363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1204</v>
      </c>
      <c r="D73" s="137">
        <f>SUM(D74:D76)</f>
        <v>1204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1204</v>
      </c>
      <c r="D74" s="197">
        <f>C74</f>
        <v>1204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497</v>
      </c>
      <c r="D77" s="138">
        <f>D78+D80</f>
        <v>497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497</v>
      </c>
      <c r="D78" s="197">
        <f>C78</f>
        <v>497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4062</v>
      </c>
      <c r="D87" s="134">
        <f>SUM(D88:D92)+D96</f>
        <v>4062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110</v>
      </c>
      <c r="D89" s="197">
        <f>C89</f>
        <v>110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3919</v>
      </c>
      <c r="D90" s="197">
        <f>C90</f>
        <v>3919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13</v>
      </c>
      <c r="D91" s="197">
        <f>C91</f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</v>
      </c>
      <c r="D92" s="138">
        <f>SUM(D93:D95)</f>
        <v>18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</v>
      </c>
      <c r="D95" s="197">
        <f>C95</f>
        <v>18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5763</v>
      </c>
      <c r="D98" s="433">
        <f>D87+D82+D77+D73+D97</f>
        <v>5763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11126</v>
      </c>
      <c r="D99" s="427">
        <f>D98+D70+D68</f>
        <v>5763</v>
      </c>
      <c r="E99" s="427">
        <f>E98+E70+E68</f>
        <v>5363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>
        <v>48</v>
      </c>
      <c r="E104" s="216"/>
      <c r="F104" s="421">
        <f>C104+D104-E104</f>
        <v>48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48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43494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995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2:F122"/>
    <mergeCell ref="B123:F123"/>
    <mergeCell ref="B124:F124"/>
    <mergeCell ref="B125:F125"/>
    <mergeCell ref="B111:F111"/>
    <mergeCell ref="B112:F112"/>
    <mergeCell ref="B114:F114"/>
    <mergeCell ref="B115:F115"/>
    <mergeCell ref="B118:F118"/>
    <mergeCell ref="B119:F119"/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43494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995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2018-07-13T12:51:21Z</cp:lastPrinted>
  <dcterms:created xsi:type="dcterms:W3CDTF">2006-09-16T00:00:00Z</dcterms:created>
  <dcterms:modified xsi:type="dcterms:W3CDTF">2019-01-29T08:00:43Z</dcterms:modified>
  <cp:category/>
  <cp:version/>
  <cp:contentType/>
  <cp:contentStatus/>
</cp:coreProperties>
</file>