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<sst xmlns="http://schemas.openxmlformats.org/spreadsheetml/2006/main" count="1072" uniqueCount="880">
  <si>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</si>
  <si>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</si>
  <si>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</si>
  <si>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</si>
  <si>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</si>
  <si>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</si>
  <si>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</si>
  <si>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</si>
  <si>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</si>
  <si>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</si>
  <si>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</si>
  <si>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</si>
  <si>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</si>
  <si>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</si>
  <si>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</si>
  <si>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</si>
  <si>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</si>
  <si>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</si>
  <si>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</si>
  <si>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</si>
  <si>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</si>
  <si>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</si>
  <si>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</si>
  <si>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</si>
  <si>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</si>
  <si>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</si>
  <si>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</si>
  <si>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</si>
  <si>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</si>
  <si>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</si>
  <si>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</si>
  <si>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</si>
  <si>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</si>
  <si>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</si>
  <si>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</si>
  <si>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</si>
  <si>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</si>
  <si>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</si>
  <si>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</si>
  <si>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</si>
  <si>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</si>
  <si>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</si>
  <si>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</si>
  <si>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</si>
  <si>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</si>
  <si>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</si>
  <si>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</si>
  <si>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</si>
  <si>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</si>
  <si>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</si>
  <si>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</si>
  <si>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</si>
  <si>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</si>
  <si>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</si>
  <si>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</si>
  <si>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</si>
  <si>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</si>
  <si>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</si>
  <si>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</si>
  <si>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</si>
  <si>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</si>
  <si>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</si>
  <si>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</si>
  <si>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</si>
  <si>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</si>
  <si>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</si>
  <si>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</si>
  <si>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</si>
  <si>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</si>
  <si>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</si>
  <si>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</si>
  <si>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</si>
  <si>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</si>
  <si>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</si>
  <si>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</si>
  <si>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</si>
  <si>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</si>
  <si>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</si>
  <si>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</si>
  <si>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</si>
  <si>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</si>
  <si>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</si>
  <si>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</si>
  <si>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</si>
  <si>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</si>
  <si>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</si>
  <si>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</si>
  <si>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</si>
  <si>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</si>
  <si>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</si>
  <si>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</si>
  <si>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</si>
  <si>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</si>
  <si>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</si>
  <si>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</si>
  <si>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</si>
  <si>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</si>
  <si>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</si>
  <si>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</si>
  <si>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</si>
  <si>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</si>
  <si>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</si>
  <si>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</si>
  <si>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</si>
  <si>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</si>
  <si>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</si>
  <si>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</si>
  <si>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</si>
  <si>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</si>
  <si>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</si>
  <si>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</si>
  <si>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</si>
  <si>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</si>
  <si>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</si>
  <si>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</si>
  <si>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</si>
  <si>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</si>
  <si>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</si>
  <si>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</si>
  <si>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</si>
  <si>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</si>
  <si>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</si>
  <si>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</si>
  <si>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</si>
  <si>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</si>
  <si>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</si>
  <si>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</si>
  <si>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</si>
  <si>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</si>
  <si>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</si>
  <si>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</si>
  <si>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</si>
  <si>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</si>
  <si>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</si>
  <si>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</si>
  <si>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</si>
  <si>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</si>
  <si>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</si>
  <si>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</si>
  <si>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</si>
  <si>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</si>
  <si>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</si>
  <si>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</si>
  <si>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</si>
  <si>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</si>
  <si>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</si>
  <si>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</si>
  <si>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</si>
  <si>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</si>
  <si>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</si>
  <si>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</si>
  <si>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</si>
  <si>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</si>
  <si>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</si>
  <si>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</si>
  <si>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</si>
  <si>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</si>
  <si>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</si>
  <si>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</si>
  <si>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</si>
  <si>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</si>
  <si>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</si>
  <si>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</si>
  <si>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</si>
  <si>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</si>
  <si>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</si>
  <si>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</si>
  <si>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</si>
  <si>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</si>
  <si>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</si>
  <si>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</si>
  <si>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</si>
  <si>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</si>
  <si>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</si>
  <si>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</si>
  <si>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</si>
  <si>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</si>
  <si>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</si>
  <si>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</si>
  <si>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</si>
  <si>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</si>
  <si>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</si>
  <si>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</si>
  <si>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</si>
  <si>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</si>
  <si>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</si>
  <si>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</si>
  <si>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</si>
  <si>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</si>
  <si>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</si>
  <si>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</si>
  <si>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</si>
  <si>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</si>
  <si>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</si>
  <si>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</si>
  <si>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</si>
  <si>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</si>
  <si>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</si>
  <si>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</si>
  <si>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</si>
  <si>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</si>
  <si>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</si>
  <si>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</si>
  <si>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</si>
  <si>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</si>
  <si>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</si>
  <si>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</si>
  <si>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</si>
  <si>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</si>
  <si>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</si>
  <si>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</si>
  <si>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</si>
  <si>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</si>
  <si>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</si>
  <si>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</si>
  <si>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</si>
  <si>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</si>
  <si>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</si>
  <si>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</si>
  <si>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</si>
  <si>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</si>
  <si>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</si>
  <si>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</si>
  <si>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</si>
  <si>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</si>
  <si>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</si>
  <si>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</si>
  <si>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</si>
  <si>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</si>
  <si>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</si>
  <si>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</si>
  <si>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</si>
  <si>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</si>
  <si>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</si>
  <si>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</si>
  <si>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</si>
  <si>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</si>
  <si>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</si>
  <si>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</si>
  <si>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</si>
  <si>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</si>
  <si>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</si>
  <si>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</si>
  <si>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</si>
  <si>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</si>
  <si>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</si>
  <si>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</si>
  <si>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</si>
  <si>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</si>
  <si>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</si>
  <si>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</si>
  <si>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</si>
  <si>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</si>
  <si>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</si>
  <si>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</si>
  <si>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</si>
  <si>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</si>
  <si>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</si>
  <si>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</si>
  <si>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</si>
  <si>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</si>
  <si>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</si>
  <si>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</si>
  <si>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</si>
  <si>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</si>
  <si>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</si>
  <si>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</si>
  <si>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</si>
  <si>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</si>
  <si>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</si>
  <si>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</si>
  <si>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</si>
  <si>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</si>
  <si>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</si>
  <si>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</si>
  <si>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</si>
  <si>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</si>
  <si>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</si>
  <si>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</si>
  <si>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</si>
  <si>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</si>
  <si>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</si>
  <si>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</si>
  <si>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</si>
  <si>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</si>
  <si>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</si>
  <si>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</si>
  <si>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</si>
  <si>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</si>
  <si>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</si>
  <si>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</si>
  <si>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</si>
  <si>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</si>
  <si>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</si>
  <si>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</si>
  <si>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</si>
  <si>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</si>
  <si>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</si>
  <si>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</si>
  <si>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</si>
  <si>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</si>
  <si>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</si>
  <si>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</si>
  <si>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</si>
  <si>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</si>
  <si>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</si>
  <si>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</si>
  <si>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</si>
  <si>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</si>
  <si>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</si>
  <si>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</si>
  <si>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</si>
  <si>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</si>
  <si>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</si>
  <si>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</si>
  <si>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</si>
  <si>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</si>
  <si>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</si>
  <si>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</si>
  <si>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</si>
  <si>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</si>
  <si>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</si>
  <si>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</si>
  <si>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</si>
  <si>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</si>
  <si>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</si>
  <si>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</si>
  <si>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</si>
  <si>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</si>
  <si>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</si>
  <si>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</si>
  <si>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</si>
  <si>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</si>
  <si>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</si>
  <si>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</si>
  <si>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</si>
  <si>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</si>
  <si>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</si>
  <si>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</si>
  <si>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</si>
  <si>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</si>
  <si>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</si>
  <si>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</si>
  <si>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</si>
  <si>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</si>
  <si>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</si>
  <si>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</si>
  <si>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</si>
  <si>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</si>
  <si>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</si>
  <si>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</si>
  <si>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</si>
  <si>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</si>
  <si>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</si>
  <si>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</si>
  <si>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</si>
  <si>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</si>
  <si>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</si>
  <si>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</si>
  <si>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</si>
  <si>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</si>
  <si>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</si>
  <si>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</si>
  <si>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</si>
  <si>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</si>
  <si>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</si>
  <si>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</si>
  <si>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</si>
  <si>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</si>
  <si>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</si>
  <si>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</si>
  <si>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</si>
  <si>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</si>
  <si>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</si>
  <si>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</si>
  <si>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</si>
  <si>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</si>
  <si>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</si>
  <si>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</si>
  <si>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</si>
  <si>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</si>
  <si>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</si>
  <si>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</si>
  <si>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</si>
  <si>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</si>
  <si>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</si>
  <si>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</si>
  <si>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</si>
  <si>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</si>
  <si>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</si>
  <si>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</si>
  <si>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</si>
  <si>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</si>
  <si>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</si>
  <si>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</si>
  <si>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</si>
  <si>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</si>
  <si>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</si>
  <si>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</si>
  <si>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</si>
  <si>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</si>
  <si>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</si>
  <si>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</si>
  <si>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</si>
  <si>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</si>
  <si>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</si>
  <si>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</si>
  <si>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</si>
  <si>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</si>
  <si>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</si>
  <si>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</si>
  <si>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</si>
  <si>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</si>
  <si>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</si>
  <si>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</si>
  <si>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</si>
  <si>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</si>
  <si>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</si>
  <si>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</si>
  <si>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</si>
  <si>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</si>
  <si>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</si>
  <si>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</si>
  <si>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</si>
  <si>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</si>
  <si>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</si>
  <si>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</si>
  <si>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</si>
  <si>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</si>
  <si>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</si>
  <si>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</si>
  <si>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</si>
  <si>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</si>
  <si>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</si>
  <si>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</si>
  <si>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</si>
  <si>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</si>
  <si>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</si>
  <si>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</si>
  <si>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</si>
  <si>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</si>
  <si>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</si>
  <si>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</si>
  <si>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</si>
  <si>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</si>
  <si>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</si>
  <si>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</si>
  <si>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</si>
  <si>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</si>
  <si>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</si>
  <si>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</si>
  <si>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</si>
  <si>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</si>
  <si>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</si>
  <si>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</si>
  <si>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</si>
  <si>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</si>
  <si>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</si>
  <si>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</si>
  <si>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</si>
  <si>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</si>
  <si>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</si>
  <si>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</si>
  <si>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</si>
  <si>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</si>
  <si>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</si>
  <si>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</si>
  <si>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</si>
  <si>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</si>
  <si>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</si>
  <si>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</si>
  <si>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</si>
  <si>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</si>
  <si>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</si>
  <si>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</si>
  <si>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</si>
  <si>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</si>
  <si>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</si>
  <si>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</si>
  <si>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</si>
  <si>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</si>
  <si>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</si>
  <si>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</si>
  <si>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</si>
  <si>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</si>
  <si>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</si>
  <si>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</si>
  <si>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</si>
  <si>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</si>
  <si>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</si>
  <si>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</si>
  <si>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</si>
  <si>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</si>
  <si>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</si>
  <si>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</si>
  <si>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</si>
  <si>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</si>
  <si>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</si>
  <si>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</si>
  <si>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</si>
  <si>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</si>
  <si>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</si>
  <si>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</si>
  <si>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</si>
  <si>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</si>
  <si>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</si>
  <si>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</si>
  <si>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</si>
  <si>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</si>
  <si>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</si>
  <si>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</si>
  <si>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</si>
  <si>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</si>
  <si>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</si>
  <si>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</si>
  <si>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</si>
  <si>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</si>
  <si>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</si>
  <si>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</si>
  <si>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</si>
  <si>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</si>
  <si>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</si>
  <si>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</si>
  <si>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</si>
  <si>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</si>
  <si>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</si>
  <si>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</si>
  <si>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</si>
  <si>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</si>
  <si>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</si>
  <si>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</si>
  <si>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</si>
  <si>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</si>
  <si>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</si>
  <si>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</si>
  <si>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</si>
  <si>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</si>
  <si>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</si>
  <si>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</si>
  <si>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</si>
  <si>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</si>
  <si>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</si>
  <si>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</si>
  <si>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</si>
  <si>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</si>
  <si>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</si>
  <si>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</si>
  <si>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</si>
  <si>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</si>
  <si>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</si>
  <si>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</si>
  <si>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</si>
  <si>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</si>
  <si>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</si>
  <si>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</si>
  <si>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</si>
  <si>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</si>
  <si>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</si>
  <si>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</si>
  <si>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</si>
  <si>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</si>
  <si>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</si>
  <si>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</si>
  <si>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</si>
  <si>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</si>
  <si>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</si>
  <si>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</si>
  <si>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</si>
  <si>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</si>
  <si>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</si>
  <si>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</si>
  <si>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</si>
  <si>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</si>
  <si>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</si>
  <si>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</si>
  <si>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</si>
  <si>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</si>
  <si>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</si>
  <si>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</si>
  <si>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</si>
  <si>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</si>
  <si>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</si>
  <si>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</si>
  <si>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</si>
  <si>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</si>
  <si>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</si>
  <si>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</si>
  <si>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</si>
  <si>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</si>
  <si>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</si>
  <si>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</si>
  <si>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</si>
  <si>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</si>
  <si>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</si>
  <si>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</si>
  <si>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</si>
  <si>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</si>
  <si>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</si>
  <si>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</si>
  <si>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</si>
  <si>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</si>
  <si>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</si>
  <si>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</si>
  <si>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</si>
  <si>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</si>
  <si>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</si>
  <si>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</si>
  <si>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</si>
  <si>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</si>
  <si>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</si>
  <si>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</si>
  <si>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</si>
  <si>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</si>
  <si>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</si>
  <si>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</si>
  <si>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</si>
  <si>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</si>
  <si>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</si>
  <si>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</si>
  <si>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</si>
  <si>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</si>
  <si>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</si>
  <si>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</si>
  <si>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</si>
  <si>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</si>
  <si>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</si>
  <si>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</si>
  <si>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</si>
  <si>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</si>
  <si>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</si>
  <si>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</si>
  <si>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</si>
  <si>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</si>
  <si>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</si>
  <si>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</si>
  <si>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</si>
  <si>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</si>
  <si>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</si>
  <si>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</si>
  <si>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</si>
  <si>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</si>
  <si>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</si>
  <si>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</si>
  <si>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</si>
  <si>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</si>
  <si>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</si>
  <si>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</si>
  <si>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</si>
  <si>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</si>
  <si>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</si>
  <si>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</si>
  <si>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</si>
  <si>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</si>
  <si>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</si>
  <si>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</si>
  <si>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</si>
  <si>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</si>
  <si>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</si>
  <si>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</si>
  <si>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</si>
  <si>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</si>
  <si>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</si>
  <si>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</si>
  <si>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</si>
  <si>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</si>
  <si>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</si>
  <si>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</si>
  <si>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</si>
  <si>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</si>
  <si>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</si>
  <si>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</si>
  <si>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</si>
  <si>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</si>
  <si>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</si>
  <si>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</si>
  <si>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</si>
  <si>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</si>
  <si>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</si>
  <si>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</si>
  <si>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</si>
  <si>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</si>
  <si>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</si>
  <si>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</si>
  <si>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</si>
  <si>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</si>
  <si>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</si>
  <si>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</si>
  <si>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</si>
  <si>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</si>
  <si>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</si>
  <si>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</si>
  <si>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</si>
  <si>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</si>
  <si>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</si>
  <si>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</si>
  <si>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</si>
  <si>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</si>
  <si>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</si>
  <si>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</si>
  <si>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</si>
  <si>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</si>
  <si>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</si>
  <si>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</si>
  <si>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</si>
  <si>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</si>
  <si>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</si>
  <si>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</si>
  <si>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</si>
  <si>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</si>
  <si>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</si>
  <si>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</si>
  <si>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</si>
  <si>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</si>
  <si>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</si>
  <si>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</si>
  <si>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</si>
  <si>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</si>
  <si>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</si>
  <si>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</si>
  <si>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</si>
  <si>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</si>
  <si>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</si>
  <si>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</si>
  <si>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</si>
  <si>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</si>
  <si>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</si>
  <si>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</si>
  <si>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</si>
  <si>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</si>
  <si>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</si>
  <si>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</si>
  <si>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</si>
  <si>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</si>
  <si>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</si>
  <si>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</si>
  <si>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</si>
  <si>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</si>
  <si>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</si>
  <si>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</si>
  <si>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</si>
  <si>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</si>
  <si>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</si>
  <si>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</si>
  <si>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</si>
  <si>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</si>
  <si>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</si>
  <si>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</si>
  <si>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</si>
  <si>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</si>
  <si>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</si>
  <si>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</si>
  <si>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</si>
  <si>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</si>
  <si>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</si>
  <si>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</si>
  <si>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</si>
  <si>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</si>
  <si>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</si>
  <si>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</si>
  <si>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</si>
  <si>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</si>
  <si>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</si>
  <si>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</si>
  <si>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</si>
  <si>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</si>
  <si>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</si>
  <si>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</si>
  <si>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</si>
  <si>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</si>
  <si>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</si>
  <si>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</si>
  <si>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</si>
  <si>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</si>
  <si>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</si>
  <si>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</si>
  <si>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</si>
  <si>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</si>
  <si>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</si>
  <si>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</si>
  <si>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</si>
  <si>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</si>
  <si>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</si>
  <si>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</si>
  <si>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</si>
  <si>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</si>
  <si>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</si>
  <si>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</si>
  <si>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</si>
  <si>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</si>
  <si>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</si>
  <si>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</si>
  <si>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</si>
  <si>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</si>
  <si>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</si>
  <si>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</si>
  <si>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</si>
  <si>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</si>
  <si>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</si>
  <si>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</si>
  <si>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</si>
  <si>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</si>
  <si>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</si>
  <si>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</si>
  <si>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</si>
  <si>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</si>
  <si>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</si>
  <si>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</si>
  <si>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</si>
  <si>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</si>
  <si>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</si>
  <si>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</si>
  <si>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</si>
  <si>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</si>
  <si>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</si>
  <si>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</si>
  <si>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</si>
  <si>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</si>
  <si>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</si>
  <si>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</si>
  <si>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</si>
  <si>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</si>
  <si>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</si>
  <si>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</si>
  <si>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</si>
  <si>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</si>
  <si>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</si>
  <si>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</si>
  <si>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</si>
  <si>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</si>
  <si>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</si>
  <si>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</si>
  <si>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</si>
  <si>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</si>
  <si>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</si>
  <si>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</si>
  <si>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</si>
  <si>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</si>
  <si>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</si>
  <si>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</si>
  <si>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</si>
  <si>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</si>
  <si>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</si>
  <si>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</si>
  <si>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</si>
  <si>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</si>
  <si>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</si>
  <si>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</si>
  <si>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</si>
  <si>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</si>
  <si>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</si>
  <si>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</si>
  <si>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</si>
  <si>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</si>
  <si>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</si>
  <si>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</si>
  <si>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</si>
  <si>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</si>
  <si>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</si>
  <si>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</si>
  <si>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</si>
  <si>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</si>
  <si>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</si>
  <si>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</si>
  <si>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</si>
  <si>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</si>
  <si>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</si>
  <si>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</si>
  <si>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</si>
  <si>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</si>
  <si>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</si>
  <si>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</si>
  <si>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</si>
  <si>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</si>
  <si>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</si>
  <si>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</si>
  <si>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</si>
  <si>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Дата на съставяне: 25.07.2013</t>
  </si>
  <si>
    <t>01.01-30.06.2013</t>
  </si>
  <si>
    <t>25.07.2013</t>
  </si>
  <si>
    <t>Дата  на съставяне:         25.07.2013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</si>
</sst>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62">
      <selection activeCell="E99" sqref="E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7637</v>
      </c>
      <c r="D17" s="151">
        <v>17617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7637</v>
      </c>
      <c r="D19" s="155">
        <f>SUM(D11:D18)</f>
        <v>17617</v>
      </c>
      <c r="E19" s="237" t="s">
        <v>53</v>
      </c>
      <c r="F19" s="242" t="s">
        <v>54</v>
      </c>
      <c r="G19" s="152">
        <v>3053</v>
      </c>
      <c r="H19" s="152">
        <v>3053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55908</v>
      </c>
      <c r="D20" s="151">
        <v>59508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5392</v>
      </c>
      <c r="H25" s="154">
        <f>H19+H20+H21</f>
        <v>5392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-10740</v>
      </c>
      <c r="H27" s="154">
        <f>SUM(H28:H30)</f>
        <v>-8457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-10740</v>
      </c>
      <c r="H29" s="316">
        <v>-8457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695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-2283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-10045</v>
      </c>
      <c r="H33" s="154">
        <f>H27+H31+H32</f>
        <v>-10740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18742</v>
      </c>
      <c r="H36" s="154">
        <f>H25+H17+H33</f>
        <v>18047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63545</v>
      </c>
      <c r="D55" s="155">
        <f>D19+D20+D21+D27+D32+D45+D51+D53+D54</f>
        <v>77125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51589</v>
      </c>
      <c r="H59" s="152">
        <v>51055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9020</v>
      </c>
      <c r="H61" s="154">
        <f>SUM(H62:H68)</f>
        <v>8805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6740</v>
      </c>
      <c r="H64" s="152">
        <v>6437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891</v>
      </c>
      <c r="H65" s="152">
        <v>1184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</v>
      </c>
      <c r="H66" s="152">
        <v>11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15776</v>
      </c>
      <c r="D68" s="151">
        <v>101</v>
      </c>
      <c r="E68" s="237" t="s">
        <v>213</v>
      </c>
      <c r="F68" s="242" t="s">
        <v>214</v>
      </c>
      <c r="G68" s="152">
        <v>1370</v>
      </c>
      <c r="H68" s="152">
        <v>1172</v>
      </c>
    </row>
    <row r="69" spans="1:8" ht="15">
      <c r="A69" s="235" t="s">
        <v>215</v>
      </c>
      <c r="B69" s="241" t="s">
        <v>216</v>
      </c>
      <c r="C69" s="151">
        <v>0</v>
      </c>
      <c r="D69" s="151">
        <v>49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60649</v>
      </c>
      <c r="H71" s="161">
        <f>H59+H60+H61+H69+H70</f>
        <v>59900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44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62</v>
      </c>
      <c r="D74" s="151">
        <v>160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15844</v>
      </c>
      <c r="D75" s="155">
        <f>SUM(D67:D74)</f>
        <v>354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60649</v>
      </c>
      <c r="H79" s="162">
        <f>H71+H74+H75+H76</f>
        <v>59900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229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231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460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15846</v>
      </c>
      <c r="D93" s="155">
        <f>D64+D75+D84+D91+D92</f>
        <v>822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79391</v>
      </c>
      <c r="D94" s="164">
        <f>D93+D55</f>
        <v>77947</v>
      </c>
      <c r="E94" s="448" t="s">
        <v>270</v>
      </c>
      <c r="F94" s="289" t="s">
        <v>271</v>
      </c>
      <c r="G94" s="165">
        <f>G36+G39+G55+G79</f>
        <v>79391</v>
      </c>
      <c r="H94" s="165">
        <f>H36+H39+H55+H79</f>
        <v>77947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876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39" sqref="C39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01.01-30.06.2013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35</v>
      </c>
      <c r="D9" s="46">
        <v>11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248</v>
      </c>
      <c r="D10" s="46">
        <v>121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25</v>
      </c>
      <c r="D12" s="46">
        <v>9</v>
      </c>
      <c r="E12" s="300" t="s">
        <v>78</v>
      </c>
      <c r="F12" s="545" t="s">
        <v>296</v>
      </c>
      <c r="G12" s="546">
        <v>16083</v>
      </c>
      <c r="H12" s="546">
        <v>1</v>
      </c>
    </row>
    <row r="13" spans="1:18" ht="12">
      <c r="A13" s="298" t="s">
        <v>297</v>
      </c>
      <c r="B13" s="299" t="s">
        <v>298</v>
      </c>
      <c r="C13" s="46">
        <v>3</v>
      </c>
      <c r="D13" s="46">
        <v>2</v>
      </c>
      <c r="E13" s="301" t="s">
        <v>51</v>
      </c>
      <c r="F13" s="547" t="s">
        <v>299</v>
      </c>
      <c r="G13" s="544">
        <f>SUM(G9:G12)</f>
        <v>16083</v>
      </c>
      <c r="H13" s="544">
        <f>SUM(H9:H12)</f>
        <v>1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>
        <v>14035</v>
      </c>
      <c r="D14" s="46"/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537</v>
      </c>
      <c r="D16" s="47"/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/>
      <c r="D17" s="48">
        <v>0</v>
      </c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14883</v>
      </c>
      <c r="D19" s="49">
        <f>SUM(D9:D15)+D16</f>
        <v>143</v>
      </c>
      <c r="E19" s="304" t="s">
        <v>316</v>
      </c>
      <c r="F19" s="548" t="s">
        <v>317</v>
      </c>
      <c r="G19" s="546"/>
      <c r="H19" s="546">
        <v>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504</v>
      </c>
      <c r="D22" s="46"/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/>
      <c r="H23" s="546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505</v>
      </c>
      <c r="D26" s="49">
        <f>SUM(D22:D25)</f>
        <v>0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15388</v>
      </c>
      <c r="D28" s="50">
        <f>D26+D19</f>
        <v>143</v>
      </c>
      <c r="E28" s="127" t="s">
        <v>338</v>
      </c>
      <c r="F28" s="550" t="s">
        <v>339</v>
      </c>
      <c r="G28" s="544">
        <f>G13+G15+G24</f>
        <v>16083</v>
      </c>
      <c r="H28" s="544">
        <f>H13+H15+H24</f>
        <v>1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695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0</v>
      </c>
      <c r="H30" s="53">
        <f>IF((D28-H28)&gt;0,D28-H28,0)</f>
        <v>142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15388</v>
      </c>
      <c r="D33" s="49">
        <f>D28-D31+D32</f>
        <v>143</v>
      </c>
      <c r="E33" s="127" t="s">
        <v>352</v>
      </c>
      <c r="F33" s="550" t="s">
        <v>353</v>
      </c>
      <c r="G33" s="53">
        <f>G32-G31+G28</f>
        <v>16083</v>
      </c>
      <c r="H33" s="53">
        <f>H32-H31+H28</f>
        <v>1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695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0</v>
      </c>
      <c r="H34" s="544">
        <f>IF((D33-H33)&gt;0,D33-H33,0)</f>
        <v>142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695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0</v>
      </c>
      <c r="H39" s="555">
        <f>IF(H34&gt;0,IF(D35+H34&lt;0,0,D35+H34),IF(D34-D35&lt;0,D35-D34,0))</f>
        <v>142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695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142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16083</v>
      </c>
      <c r="D42" s="53">
        <f>D33+D35+D39</f>
        <v>143</v>
      </c>
      <c r="E42" s="128" t="s">
        <v>379</v>
      </c>
      <c r="F42" s="129" t="s">
        <v>380</v>
      </c>
      <c r="G42" s="53">
        <f>G39+G33</f>
        <v>16083</v>
      </c>
      <c r="H42" s="53">
        <f>H39+H33</f>
        <v>143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878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D46" sqref="D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01.01-30.06.2013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70</v>
      </c>
      <c r="D10" s="54">
        <v>351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-402</v>
      </c>
      <c r="D11" s="54">
        <v>-317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-20</v>
      </c>
      <c r="D13" s="54">
        <v>-17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118</v>
      </c>
      <c r="D14" s="54">
        <v>47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100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-134</v>
      </c>
      <c r="D20" s="55">
        <f>SUM(D10:D19)</f>
        <v>64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-323</v>
      </c>
      <c r="D22" s="54">
        <v>-98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-323</v>
      </c>
      <c r="D32" s="55">
        <f>SUM(D22:D31)</f>
        <v>-98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-458</v>
      </c>
      <c r="D43" s="55">
        <f>D42+D32+D20</f>
        <v>-34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460</v>
      </c>
      <c r="D44" s="132">
        <v>45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11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</v>
      </c>
      <c r="D46" s="56">
        <v>11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876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C44" sqref="C44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01.01-30.06.2013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3053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-10740</v>
      </c>
      <c r="K11" s="60"/>
      <c r="L11" s="344">
        <f>SUM(C11:K11)</f>
        <v>18047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3053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-10740</v>
      </c>
      <c r="K15" s="61">
        <f t="shared" si="2"/>
        <v>0</v>
      </c>
      <c r="L15" s="344">
        <f t="shared" si="1"/>
        <v>18047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695</v>
      </c>
      <c r="J16" s="345">
        <f>+'справка №1-БАЛАНС'!G32</f>
        <v>0</v>
      </c>
      <c r="K16" s="60"/>
      <c r="L16" s="344">
        <f t="shared" si="1"/>
        <v>695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3053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695</v>
      </c>
      <c r="J29" s="59">
        <f t="shared" si="6"/>
        <v>-10740</v>
      </c>
      <c r="K29" s="59">
        <f t="shared" si="6"/>
        <v>0</v>
      </c>
      <c r="L29" s="344">
        <f t="shared" si="1"/>
        <v>18742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3053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695</v>
      </c>
      <c r="J32" s="59">
        <f t="shared" si="7"/>
        <v>-10740</v>
      </c>
      <c r="K32" s="59">
        <f t="shared" si="7"/>
        <v>0</v>
      </c>
      <c r="L32" s="344">
        <f t="shared" si="1"/>
        <v>18742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879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F43" sqref="F4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Фонд Имоти АДСИЦ</v>
      </c>
      <c r="D2" s="607"/>
      <c r="E2" s="607"/>
      <c r="F2" s="607"/>
      <c r="G2" s="607"/>
      <c r="H2" s="60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05" t="s">
        <v>5</v>
      </c>
      <c r="B3" s="606"/>
      <c r="C3" s="608" t="str">
        <f>'справка №1-БАЛАНС'!E5</f>
        <v>01.01-30.06.2013</v>
      </c>
      <c r="D3" s="608"/>
      <c r="E3" s="608"/>
      <c r="F3" s="482"/>
      <c r="G3" s="482"/>
      <c r="H3" s="482"/>
      <c r="I3" s="482"/>
      <c r="J3" s="482"/>
      <c r="K3" s="482"/>
      <c r="L3" s="482"/>
      <c r="M3" s="609" t="s">
        <v>4</v>
      </c>
      <c r="N3" s="609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10" t="s">
        <v>463</v>
      </c>
      <c r="B5" s="611"/>
      <c r="C5" s="61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3" t="s">
        <v>529</v>
      </c>
      <c r="R5" s="603" t="s">
        <v>530</v>
      </c>
    </row>
    <row r="6" spans="1:18" s="100" customFormat="1" ht="48">
      <c r="A6" s="612"/>
      <c r="B6" s="613"/>
      <c r="C6" s="61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4"/>
      <c r="R6" s="60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17617</v>
      </c>
      <c r="E15" s="454">
        <v>455</v>
      </c>
      <c r="F15" s="454">
        <v>10435</v>
      </c>
      <c r="G15" s="74">
        <f t="shared" si="2"/>
        <v>7637</v>
      </c>
      <c r="H15" s="455"/>
      <c r="I15" s="455"/>
      <c r="J15" s="74">
        <f t="shared" si="3"/>
        <v>7637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7637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17617</v>
      </c>
      <c r="E17" s="194">
        <f>SUM(E9:E16)</f>
        <v>455</v>
      </c>
      <c r="F17" s="194">
        <f>SUM(F9:F16)</f>
        <v>10435</v>
      </c>
      <c r="G17" s="74">
        <f t="shared" si="2"/>
        <v>7637</v>
      </c>
      <c r="H17" s="75">
        <f>SUM(H9:H16)</f>
        <v>0</v>
      </c>
      <c r="I17" s="75">
        <f>SUM(I9:I16)</f>
        <v>0</v>
      </c>
      <c r="J17" s="74">
        <f t="shared" si="3"/>
        <v>7637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7637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59508</v>
      </c>
      <c r="E18" s="187">
        <v>10435</v>
      </c>
      <c r="F18" s="187">
        <v>14035</v>
      </c>
      <c r="G18" s="74">
        <f t="shared" si="2"/>
        <v>55908</v>
      </c>
      <c r="H18" s="63"/>
      <c r="I18" s="63"/>
      <c r="J18" s="74">
        <f t="shared" si="3"/>
        <v>55908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55908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77125</v>
      </c>
      <c r="E40" s="437">
        <f>E17+E18+E19+E25+E38+E39</f>
        <v>10890</v>
      </c>
      <c r="F40" s="437">
        <f aca="true" t="shared" si="13" ref="F40:R40">F17+F18+F19+F25+F38+F39</f>
        <v>24470</v>
      </c>
      <c r="G40" s="437">
        <f t="shared" si="13"/>
        <v>63545</v>
      </c>
      <c r="H40" s="437">
        <f t="shared" si="13"/>
        <v>0</v>
      </c>
      <c r="I40" s="437">
        <f t="shared" si="13"/>
        <v>0</v>
      </c>
      <c r="J40" s="437">
        <f t="shared" si="13"/>
        <v>63545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63545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41480</v>
      </c>
      <c r="D44" s="355"/>
      <c r="E44" s="355"/>
      <c r="F44" s="355"/>
      <c r="G44" s="351"/>
      <c r="H44" s="356" t="s">
        <v>608</v>
      </c>
      <c r="I44" s="356"/>
      <c r="J44" s="356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9">
      <selection activeCell="C109" sqref="C109:F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01.01-30.06.2013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15776</v>
      </c>
      <c r="D28" s="108">
        <f>C28</f>
        <v>15776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6</v>
      </c>
      <c r="D35" s="108">
        <f>C35</f>
        <v>6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62</v>
      </c>
      <c r="D38" s="105">
        <f>SUM(D39:D42)</f>
        <v>62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62</v>
      </c>
      <c r="D42" s="108">
        <f>C42</f>
        <v>62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15844</v>
      </c>
      <c r="D43" s="104">
        <f>D24+D28+D29+D31+D30+D32+D33+D38</f>
        <v>15844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15844</v>
      </c>
      <c r="D44" s="103">
        <f>D43+D21+D19+D9</f>
        <v>15844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51589</v>
      </c>
      <c r="D75" s="103">
        <f>D76+D78</f>
        <v>51589</v>
      </c>
      <c r="E75" s="103">
        <f>E76+E78</f>
        <v>0</v>
      </c>
      <c r="F75" s="103">
        <f>F76+F78</f>
        <v>76739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51589</v>
      </c>
      <c r="D76" s="108">
        <f>C76</f>
        <v>51589</v>
      </c>
      <c r="E76" s="119">
        <f t="shared" si="1"/>
        <v>0</v>
      </c>
      <c r="F76" s="108">
        <v>76739</v>
      </c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9020</v>
      </c>
      <c r="D85" s="104">
        <f>SUM(D86:D90)+D94</f>
        <v>9020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6740</v>
      </c>
      <c r="D87" s="108">
        <f>C87</f>
        <v>6740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891</v>
      </c>
      <c r="D88" s="108">
        <f>C88</f>
        <v>891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17</v>
      </c>
      <c r="D89" s="108">
        <f>C89</f>
        <v>17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1370</v>
      </c>
      <c r="D90" s="103">
        <f>SUM(D91:D93)</f>
        <v>1370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1370</v>
      </c>
      <c r="D93" s="108">
        <f>C93</f>
        <v>1370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2</v>
      </c>
      <c r="D94" s="108">
        <f>C94</f>
        <v>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60649</v>
      </c>
      <c r="D96" s="104">
        <f>D85+D80+D75+D71+D95</f>
        <v>60649</v>
      </c>
      <c r="E96" s="104">
        <f>E85+E80+E75+E71+E95</f>
        <v>0</v>
      </c>
      <c r="F96" s="104">
        <f>F85+F80+F75+F71+F95</f>
        <v>76739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60649</v>
      </c>
      <c r="D97" s="104">
        <f>D96+D68+D66</f>
        <v>60649</v>
      </c>
      <c r="E97" s="104">
        <f>E96+E68+E66</f>
        <v>0</v>
      </c>
      <c r="F97" s="104">
        <f>F96+F68+F66</f>
        <v>76739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41480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A36" sqref="A36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01.01-30.06.2013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876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1">
      <selection activeCell="F154" sqref="F154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01.01-30.06.2013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876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</cp:lastModifiedBy>
  <cp:lastPrinted>2012-04-25T12:45:15Z</cp:lastPrinted>
  <dcterms:created xsi:type="dcterms:W3CDTF">2000-06-29T12:02:40Z</dcterms:created>
  <dcterms:modified xsi:type="dcterms:W3CDTF">2013-07-29T13:20:22Z</dcterms:modified>
  <cp:category/>
  <cp:version/>
  <cp:contentType/>
  <cp:contentStatus/>
</cp:coreProperties>
</file>