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<sst xmlns="http://schemas.openxmlformats.org/spreadsheetml/2006/main" count="1060" uniqueCount="873">
  <si>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</si>
  <si>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</si>
  <si>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</si>
  <si>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</si>
  <si>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</si>
  <si>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</si>
  <si>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</si>
  <si>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</si>
  <si>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</si>
  <si>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</si>
  <si>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</si>
  <si>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</si>
  <si>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</si>
  <si>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</si>
  <si>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</si>
  <si>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</si>
  <si>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</si>
  <si>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</si>
  <si>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</si>
  <si>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</si>
  <si>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</si>
  <si>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</si>
  <si>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</si>
  <si>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</si>
  <si>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</si>
  <si>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</si>
  <si>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</si>
  <si>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</si>
  <si>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</si>
  <si>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</si>
  <si>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</si>
  <si>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</si>
  <si>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</si>
  <si>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</si>
  <si>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</si>
  <si>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</si>
  <si>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</si>
  <si>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</si>
  <si>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</si>
  <si>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</si>
  <si>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</si>
  <si>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</si>
  <si>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</si>
  <si>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</si>
  <si>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</si>
  <si>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</si>
  <si>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</si>
  <si>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</si>
  <si>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</si>
  <si>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</si>
  <si>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</si>
  <si>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</si>
  <si>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</si>
  <si>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</si>
  <si>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</si>
  <si>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</si>
  <si>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</si>
  <si>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</si>
  <si>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</si>
  <si>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</si>
  <si>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</si>
  <si>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</si>
  <si>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</si>
  <si>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</si>
  <si>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</si>
  <si>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</si>
  <si>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</si>
  <si>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</si>
  <si>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</si>
  <si>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</si>
  <si>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</si>
  <si>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</si>
  <si>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</si>
  <si>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</si>
  <si>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</si>
  <si>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</si>
  <si>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</si>
  <si>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</si>
  <si>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</si>
  <si>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</si>
  <si>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</si>
  <si>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</si>
  <si>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</si>
  <si>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</si>
  <si>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</si>
  <si>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</si>
  <si>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</si>
  <si>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</si>
  <si>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</si>
  <si>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</si>
  <si>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</si>
  <si>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</si>
  <si>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</si>
  <si>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</si>
  <si>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</si>
  <si>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</si>
  <si>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</si>
  <si>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</si>
  <si>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</si>
  <si>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</si>
  <si>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</si>
  <si>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</si>
  <si>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</si>
  <si>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</si>
  <si>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</si>
  <si>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</si>
  <si>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</si>
  <si>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</si>
  <si>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</si>
  <si>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</si>
  <si>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</si>
  <si>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</si>
  <si>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</si>
  <si>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</si>
  <si>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</si>
  <si>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</si>
  <si>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</si>
  <si>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</si>
  <si>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</si>
  <si>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</si>
  <si>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</si>
  <si>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</si>
  <si>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</si>
  <si>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</si>
  <si>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</si>
  <si>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</si>
  <si>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</si>
  <si>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</si>
  <si>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</si>
  <si>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</si>
  <si>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</si>
  <si>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</si>
  <si>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</si>
  <si>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</si>
  <si>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</si>
  <si>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</si>
  <si>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</si>
  <si>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</si>
  <si>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</si>
  <si>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</si>
  <si>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</si>
  <si>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</si>
  <si>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</si>
  <si>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</si>
  <si>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</si>
  <si>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</si>
  <si>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</si>
  <si>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</si>
  <si>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</si>
  <si>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</si>
  <si>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</si>
  <si>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</si>
  <si>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</si>
  <si>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</si>
  <si>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</si>
  <si>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</si>
  <si>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</si>
  <si>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</si>
  <si>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</si>
  <si>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</si>
  <si>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</si>
  <si>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</si>
  <si>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</si>
  <si>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</si>
  <si>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</si>
  <si>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</si>
  <si>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</si>
  <si>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</si>
  <si>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</si>
  <si>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</si>
  <si>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</si>
  <si>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</si>
  <si>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</si>
  <si>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</si>
  <si>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</si>
  <si>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</si>
  <si>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</si>
  <si>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</si>
  <si>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</si>
  <si>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</si>
  <si>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</si>
  <si>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</si>
  <si>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</si>
  <si>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</si>
  <si>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</si>
  <si>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</si>
  <si>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</si>
  <si>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</si>
  <si>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</si>
  <si>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</si>
  <si>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</si>
  <si>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</si>
  <si>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</si>
  <si>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</si>
  <si>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</si>
  <si>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</si>
  <si>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</si>
  <si>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</si>
  <si>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</si>
  <si>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</si>
  <si>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</si>
  <si>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</si>
  <si>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</si>
  <si>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</si>
  <si>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</si>
  <si>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</si>
  <si>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</si>
  <si>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</si>
  <si>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</si>
  <si>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</si>
  <si>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</si>
  <si>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</si>
  <si>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</si>
  <si>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</si>
  <si>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</si>
  <si>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</si>
  <si>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</si>
  <si>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</si>
  <si>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</si>
  <si>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</si>
  <si>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</si>
  <si>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</si>
  <si>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</si>
  <si>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</si>
  <si>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</si>
  <si>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</si>
  <si>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</si>
  <si>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</si>
  <si>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</si>
  <si>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</si>
  <si>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</si>
  <si>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</si>
  <si>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</si>
  <si>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</si>
  <si>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</si>
  <si>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</si>
  <si>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</si>
  <si>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</si>
  <si>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</si>
  <si>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</si>
  <si>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</si>
  <si>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</si>
  <si>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</si>
  <si>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</si>
  <si>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</si>
  <si>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</si>
  <si>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</si>
  <si>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</si>
  <si>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</si>
  <si>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</si>
  <si>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</si>
  <si>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</si>
  <si>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</si>
  <si>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</si>
  <si>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</si>
  <si>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</si>
  <si>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</si>
  <si>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</si>
  <si>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</si>
  <si>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</si>
  <si>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</si>
  <si>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</si>
  <si>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</si>
  <si>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</si>
  <si>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</si>
  <si>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</si>
  <si>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</si>
  <si>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</si>
  <si>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</si>
  <si>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</si>
  <si>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</si>
  <si>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</si>
  <si>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</si>
  <si>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</si>
  <si>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</si>
  <si>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</si>
  <si>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</si>
  <si>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</si>
  <si>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</si>
  <si>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</si>
  <si>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</si>
  <si>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</si>
  <si>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</si>
  <si>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</si>
  <si>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</si>
  <si>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</si>
  <si>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</si>
  <si>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</si>
  <si>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</si>
  <si>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</si>
  <si>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</si>
  <si>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</si>
  <si>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</si>
  <si>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</si>
  <si>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</si>
  <si>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</si>
  <si>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</si>
  <si>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</si>
  <si>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</si>
  <si>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</si>
  <si>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</si>
  <si>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</si>
  <si>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</si>
  <si>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</si>
  <si>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</si>
  <si>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</si>
  <si>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</si>
  <si>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</si>
  <si>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</si>
  <si>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</si>
  <si>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</si>
  <si>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</si>
  <si>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</si>
  <si>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</si>
  <si>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</si>
  <si>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</si>
  <si>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</si>
  <si>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</si>
  <si>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</si>
  <si>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</si>
  <si>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</si>
  <si>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</si>
  <si>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</si>
  <si>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</si>
  <si>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</si>
  <si>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</si>
  <si>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</si>
  <si>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</si>
  <si>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</si>
  <si>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</si>
  <si>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</si>
  <si>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</si>
  <si>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</si>
  <si>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</si>
  <si>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</si>
  <si>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</si>
  <si>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</si>
  <si>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</si>
  <si>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</si>
  <si>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</si>
  <si>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</si>
  <si>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</si>
  <si>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</si>
  <si>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</si>
  <si>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</si>
  <si>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</si>
  <si>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</si>
  <si>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</si>
  <si>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</si>
  <si>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</si>
  <si>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</si>
  <si>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</si>
  <si>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</si>
  <si>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</si>
  <si>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</si>
  <si>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</si>
  <si>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</si>
  <si>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</si>
  <si>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</si>
  <si>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</si>
  <si>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</si>
  <si>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</si>
  <si>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</si>
  <si>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</si>
  <si>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</si>
  <si>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</si>
  <si>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</si>
  <si>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</si>
  <si>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</si>
  <si>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</si>
  <si>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</si>
  <si>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</si>
  <si>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</si>
  <si>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</si>
  <si>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</si>
  <si>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</si>
  <si>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</si>
  <si>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</si>
  <si>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</si>
  <si>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</si>
  <si>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</si>
  <si>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</si>
  <si>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</si>
  <si>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</si>
  <si>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</si>
  <si>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</si>
  <si>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</si>
  <si>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</si>
  <si>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</si>
  <si>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</si>
  <si>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</si>
  <si>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</si>
  <si>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</si>
  <si>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</si>
  <si>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</si>
  <si>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</si>
  <si>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</si>
  <si>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</si>
  <si>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</si>
  <si>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</si>
  <si>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</si>
  <si>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</si>
  <si>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</si>
  <si>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</si>
  <si>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</si>
  <si>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</si>
  <si>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</si>
  <si>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</si>
  <si>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</si>
  <si>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</si>
  <si>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</si>
  <si>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</si>
  <si>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</si>
  <si>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</si>
  <si>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</si>
  <si>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</si>
  <si>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</si>
  <si>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</si>
  <si>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</si>
  <si>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</si>
  <si>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</si>
  <si>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</si>
  <si>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</si>
  <si>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</si>
  <si>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</si>
  <si>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</si>
  <si>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</si>
  <si>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</si>
  <si>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</si>
  <si>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</si>
  <si>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</si>
  <si>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</si>
  <si>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</si>
  <si>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</si>
  <si>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</si>
  <si>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</si>
  <si>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</si>
  <si>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</si>
  <si>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</si>
  <si>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</si>
  <si>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</si>
  <si>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</si>
  <si>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</si>
  <si>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</si>
  <si>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</si>
  <si>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</si>
  <si>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</si>
  <si>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</si>
  <si>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</si>
  <si>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</si>
  <si>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</si>
  <si>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</si>
  <si>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</si>
  <si>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</si>
  <si>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</si>
  <si>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</si>
  <si>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</si>
  <si>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</si>
  <si>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</si>
  <si>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</si>
  <si>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</si>
  <si>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</si>
  <si>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</si>
  <si>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</si>
  <si>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</si>
  <si>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</si>
  <si>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</si>
  <si>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</si>
  <si>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</si>
  <si>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</si>
  <si>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</si>
  <si>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</si>
  <si>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</si>
  <si>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</si>
  <si>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</si>
  <si>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</si>
  <si>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</si>
  <si>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</si>
  <si>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</si>
  <si>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</si>
  <si>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</si>
  <si>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</si>
  <si>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</si>
  <si>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</si>
  <si>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</si>
  <si>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</si>
  <si>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</si>
  <si>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</si>
  <si>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</si>
  <si>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</si>
  <si>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</si>
  <si>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</si>
  <si>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</si>
  <si>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</si>
  <si>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</si>
  <si>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</si>
  <si>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</si>
  <si>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</si>
  <si>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</si>
  <si>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</si>
  <si>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</si>
  <si>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</si>
  <si>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</si>
  <si>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</si>
  <si>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</si>
  <si>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</si>
  <si>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</si>
  <si>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</si>
  <si>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</si>
  <si>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</si>
  <si>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</si>
  <si>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</si>
  <si>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</si>
  <si>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</si>
  <si>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</si>
  <si>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</si>
  <si>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</si>
  <si>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</si>
  <si>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</si>
  <si>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</si>
  <si>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</si>
  <si>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</si>
  <si>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</si>
  <si>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</si>
  <si>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</si>
  <si>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</si>
  <si>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</si>
  <si>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</si>
  <si>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</si>
  <si>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</si>
  <si>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</si>
  <si>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</si>
  <si>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</si>
  <si>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</si>
  <si>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</si>
  <si>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</si>
  <si>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</si>
  <si>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</si>
  <si>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</si>
  <si>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</si>
  <si>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</si>
  <si>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</si>
  <si>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</si>
  <si>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</si>
  <si>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</si>
  <si>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</si>
  <si>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</si>
  <si>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</si>
  <si>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</si>
  <si>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</si>
  <si>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</si>
  <si>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</si>
  <si>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</si>
  <si>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</si>
  <si>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</si>
  <si>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</si>
  <si>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</si>
  <si>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</si>
  <si>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</si>
  <si>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</si>
  <si>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</si>
  <si>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</si>
  <si>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</si>
  <si>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</si>
  <si>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</si>
  <si>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</si>
  <si>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</si>
  <si>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</si>
  <si>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</si>
  <si>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</si>
  <si>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</si>
  <si>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</si>
  <si>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</si>
  <si>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</si>
  <si>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</si>
  <si>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</si>
  <si>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</si>
  <si>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</si>
  <si>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</si>
  <si>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</si>
  <si>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</si>
  <si>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</si>
  <si>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</si>
  <si>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</si>
  <si>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</si>
  <si>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</si>
  <si>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</si>
  <si>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</si>
  <si>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</si>
  <si>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</si>
  <si>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</si>
  <si>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</si>
  <si>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</si>
  <si>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</si>
  <si>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</si>
  <si>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</si>
  <si>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</si>
  <si>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</si>
  <si>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</si>
  <si>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</si>
  <si>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</si>
  <si>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</si>
  <si>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</si>
  <si>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</si>
  <si>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</si>
  <si>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</si>
  <si>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</si>
  <si>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</si>
  <si>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</si>
  <si>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</si>
  <si>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</si>
  <si>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</si>
  <si>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</si>
  <si>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</si>
  <si>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</si>
  <si>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</si>
  <si>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</si>
  <si>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</si>
  <si>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</si>
  <si>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</si>
  <si>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</si>
  <si>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</si>
  <si>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</si>
  <si>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</si>
  <si>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</si>
  <si>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</si>
  <si>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</si>
  <si>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</si>
  <si>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</si>
  <si>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</si>
  <si>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</si>
  <si>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</si>
  <si>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</si>
  <si>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</si>
  <si>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</si>
  <si>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</si>
  <si>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</si>
  <si>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</si>
  <si>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</si>
  <si>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</si>
  <si>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</si>
  <si>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</si>
  <si>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</si>
  <si>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</si>
  <si>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</si>
  <si>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</si>
  <si>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</si>
  <si>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</si>
  <si>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</si>
  <si>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</si>
  <si>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</si>
  <si>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</si>
  <si>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</si>
  <si>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</si>
  <si>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</si>
  <si>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</si>
  <si>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</si>
  <si>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</si>
  <si>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</si>
  <si>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</si>
  <si>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</si>
  <si>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</si>
  <si>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</si>
  <si>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</si>
  <si>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</si>
  <si>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</si>
  <si>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</si>
  <si>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</si>
  <si>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</si>
  <si>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</si>
  <si>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</si>
  <si>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</si>
  <si>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</si>
  <si>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</si>
  <si>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</si>
  <si>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</si>
  <si>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</si>
  <si>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</si>
  <si>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</si>
  <si>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</si>
  <si>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</si>
  <si>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</si>
  <si>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</si>
  <si>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</si>
  <si>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</si>
  <si>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</si>
  <si>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</si>
  <si>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</si>
  <si>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</si>
  <si>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</si>
  <si>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</si>
  <si>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</si>
  <si>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</si>
  <si>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</si>
  <si>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</si>
  <si>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</si>
  <si>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</si>
  <si>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</si>
  <si>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</si>
  <si>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</si>
  <si>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</si>
  <si>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</si>
  <si>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</si>
  <si>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</si>
  <si>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</si>
  <si>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</si>
  <si>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</si>
  <si>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</si>
  <si>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</si>
  <si>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</si>
  <si>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</si>
  <si>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</si>
  <si>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</si>
  <si>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</si>
  <si>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</si>
  <si>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</si>
  <si>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</si>
  <si>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</si>
  <si>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</si>
  <si>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</si>
  <si>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</si>
  <si>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</si>
  <si>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</si>
  <si>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</si>
  <si>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</si>
  <si>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</si>
  <si>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</si>
  <si>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</si>
  <si>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</si>
  <si>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</si>
  <si>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</si>
  <si>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</si>
  <si>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</si>
  <si>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</si>
  <si>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</si>
  <si>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</si>
  <si>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</si>
  <si>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</si>
  <si>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</si>
  <si>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</si>
  <si>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</si>
  <si>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</si>
  <si>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</si>
  <si>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</si>
  <si>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</si>
  <si>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</si>
  <si>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</si>
  <si>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</si>
  <si>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</si>
  <si>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</si>
  <si>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</si>
  <si>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</si>
  <si>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</si>
  <si>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</si>
  <si>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</si>
  <si>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</si>
  <si>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</si>
  <si>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</si>
  <si>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</si>
  <si>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</si>
  <si>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</si>
  <si>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</si>
  <si>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</si>
  <si>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</si>
  <si>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</si>
  <si>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</si>
  <si>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</si>
  <si>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</si>
  <si>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</si>
  <si>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</si>
  <si>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</si>
  <si>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</si>
  <si>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</si>
  <si>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</si>
  <si>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</si>
  <si>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</si>
  <si>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</si>
  <si>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</si>
  <si>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</si>
  <si>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</si>
  <si>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</si>
  <si>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</si>
  <si>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</si>
  <si>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</si>
  <si>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</si>
  <si>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</si>
  <si>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</si>
  <si>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</si>
  <si>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</si>
  <si>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</si>
  <si>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</si>
  <si>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</si>
  <si>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</si>
  <si>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</si>
  <si>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</si>
  <si>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</si>
  <si>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</si>
  <si>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</si>
  <si>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</si>
  <si>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</si>
  <si>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</si>
  <si>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</si>
  <si>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</si>
  <si>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</si>
  <si>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</si>
  <si>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</si>
  <si>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</si>
  <si>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</si>
  <si>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</si>
  <si>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</si>
  <si>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</si>
  <si>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</si>
  <si>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</si>
  <si>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</si>
  <si>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</si>
  <si>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</si>
  <si>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</si>
  <si>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</si>
  <si>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</si>
  <si>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</si>
  <si>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</si>
  <si>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</si>
  <si>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</si>
  <si>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</si>
  <si>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</si>
  <si>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</si>
  <si>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</si>
  <si>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</si>
  <si>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</si>
  <si>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</si>
  <si>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</si>
  <si>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</si>
  <si>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</si>
  <si>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</si>
  <si>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</si>
  <si>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</si>
  <si>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</si>
  <si>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</si>
  <si>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</si>
  <si>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</si>
  <si>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</si>
  <si>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</si>
  <si>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</si>
  <si>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</si>
  <si>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</si>
  <si>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</si>
  <si>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</si>
  <si>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</si>
  <si>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</si>
  <si>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</si>
  <si>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</si>
  <si>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</si>
  <si>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</si>
  <si>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</si>
  <si>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</si>
  <si>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</si>
  <si>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</si>
  <si>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</si>
  <si>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</si>
  <si>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</si>
  <si>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</si>
  <si>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</si>
  <si>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</si>
  <si>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</si>
  <si>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</si>
  <si>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</si>
  <si>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</si>
  <si>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</si>
  <si>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</si>
  <si>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18.10.2011</t>
  </si>
  <si>
    <t xml:space="preserve">Дата на съставяне: 18.10.2011                               </t>
  </si>
  <si>
    <t xml:space="preserve">Дата  на съставяне: 18.10.2011                                                                                                                             </t>
  </si>
  <si>
    <t xml:space="preserve">Дата на съставяне: 18.10.2011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</si>
</sst>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C49" sqref="C4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866</v>
      </c>
    </row>
    <row r="5" spans="1:8" ht="15">
      <c r="A5" s="576" t="s">
        <v>5</v>
      </c>
      <c r="B5" s="577"/>
      <c r="C5" s="577"/>
      <c r="D5" s="577"/>
      <c r="E5" s="505">
        <v>40816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972</v>
      </c>
      <c r="H27" s="154">
        <f>SUM(H28:H30)</f>
        <v>480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972</v>
      </c>
      <c r="H28" s="152">
        <v>480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492</v>
      </c>
      <c r="H31" s="152">
        <v>492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1464</v>
      </c>
      <c r="H33" s="154">
        <f>H27+H31+H32</f>
        <v>972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457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457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9387</v>
      </c>
      <c r="H36" s="154">
        <f>H25+H17+H33</f>
        <v>8895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4218</v>
      </c>
      <c r="H43" s="152">
        <v>8912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457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31293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37426</v>
      </c>
      <c r="D48" s="151">
        <v>42519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35511</v>
      </c>
      <c r="H49" s="154">
        <f>SUM(H43:H48)</f>
        <v>40205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38013</v>
      </c>
      <c r="D51" s="155">
        <f>SUM(D47:D50)</f>
        <v>43106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22</v>
      </c>
      <c r="D53" s="151">
        <v>49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38492</v>
      </c>
      <c r="D55" s="155">
        <f>D19+D20+D21+D27+D32+D45+D51+D53+D54</f>
        <v>43612</v>
      </c>
      <c r="E55" s="237" t="s">
        <v>172</v>
      </c>
      <c r="F55" s="261" t="s">
        <v>173</v>
      </c>
      <c r="G55" s="154">
        <f>G49+G51+G52+G53+G54</f>
        <v>35511</v>
      </c>
      <c r="H55" s="154">
        <f>H49+H51+H52+H53+H54</f>
        <v>40205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713</v>
      </c>
      <c r="H61" s="154">
        <f>SUM(H62:H68)</f>
        <v>488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702</v>
      </c>
      <c r="H62" s="152">
        <v>483</v>
      </c>
    </row>
    <row r="63" spans="1:13" ht="15">
      <c r="A63" s="235" t="s">
        <v>195</v>
      </c>
      <c r="B63" s="241" t="s">
        <v>196</v>
      </c>
      <c r="C63" s="151">
        <v>907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907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39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>
        <v>10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532</v>
      </c>
      <c r="H69" s="152">
        <v>1010</v>
      </c>
    </row>
    <row r="70" spans="1:8" ht="15">
      <c r="A70" s="235" t="s">
        <v>218</v>
      </c>
      <c r="B70" s="241" t="s">
        <v>219</v>
      </c>
      <c r="C70" s="151">
        <v>1121</v>
      </c>
      <c r="D70" s="151">
        <v>1178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2248</v>
      </c>
      <c r="D71" s="151">
        <v>1135</v>
      </c>
      <c r="E71" s="253" t="s">
        <v>46</v>
      </c>
      <c r="F71" s="273" t="s">
        <v>224</v>
      </c>
      <c r="G71" s="161">
        <f>G59+G60+G61+G69+G70</f>
        <v>1245</v>
      </c>
      <c r="H71" s="161">
        <f>H59+H60+H61+H69+H70</f>
        <v>1498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3411</v>
      </c>
      <c r="D75" s="155">
        <f>SUM(D67:D74)</f>
        <v>2325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1245</v>
      </c>
      <c r="H79" s="162">
        <f>H71+H74+H75+H76</f>
        <v>1498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3134</v>
      </c>
      <c r="D88" s="151">
        <v>1867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163</v>
      </c>
      <c r="D89" s="151">
        <v>2758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3297</v>
      </c>
      <c r="D91" s="155">
        <f>SUM(D87:D90)</f>
        <v>4625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36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7651</v>
      </c>
      <c r="D93" s="155">
        <f>D64+D75+D84+D91+D92</f>
        <v>6986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46143</v>
      </c>
      <c r="D94" s="164">
        <f>D93+D55</f>
        <v>50598</v>
      </c>
      <c r="E94" s="449" t="s">
        <v>270</v>
      </c>
      <c r="F94" s="289" t="s">
        <v>271</v>
      </c>
      <c r="G94" s="165">
        <f>G36+G39+G55+G79</f>
        <v>46143</v>
      </c>
      <c r="H94" s="165">
        <f>H36+H39+H55+H79</f>
        <v>50598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G23" sqref="G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40816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116</v>
      </c>
      <c r="D10" s="46">
        <v>167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27</v>
      </c>
      <c r="H11" s="550">
        <v>30</v>
      </c>
    </row>
    <row r="12" spans="1:8" ht="12">
      <c r="A12" s="298" t="s">
        <v>295</v>
      </c>
      <c r="B12" s="299" t="s">
        <v>296</v>
      </c>
      <c r="C12" s="46">
        <v>66</v>
      </c>
      <c r="D12" s="46">
        <v>57</v>
      </c>
      <c r="E12" s="300" t="s">
        <v>78</v>
      </c>
      <c r="F12" s="549" t="s">
        <v>297</v>
      </c>
      <c r="G12" s="550">
        <v>1</v>
      </c>
      <c r="H12" s="550">
        <v>45</v>
      </c>
    </row>
    <row r="13" spans="1:18" ht="12">
      <c r="A13" s="298" t="s">
        <v>298</v>
      </c>
      <c r="B13" s="299" t="s">
        <v>299</v>
      </c>
      <c r="C13" s="46">
        <v>7</v>
      </c>
      <c r="D13" s="46">
        <v>7</v>
      </c>
      <c r="E13" s="301" t="s">
        <v>51</v>
      </c>
      <c r="F13" s="551" t="s">
        <v>300</v>
      </c>
      <c r="G13" s="548">
        <f>SUM(G9:G12)</f>
        <v>28</v>
      </c>
      <c r="H13" s="548">
        <f>SUM(H9:H12)</f>
        <v>75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30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40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190</v>
      </c>
      <c r="D19" s="49">
        <f>SUM(D9:D15)+D16</f>
        <v>301</v>
      </c>
      <c r="E19" s="304" t="s">
        <v>317</v>
      </c>
      <c r="F19" s="552" t="s">
        <v>318</v>
      </c>
      <c r="G19" s="550">
        <v>2917</v>
      </c>
      <c r="H19" s="550">
        <v>3840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1927</v>
      </c>
      <c r="D22" s="46">
        <v>2216</v>
      </c>
      <c r="E22" s="304" t="s">
        <v>326</v>
      </c>
      <c r="F22" s="552" t="s">
        <v>327</v>
      </c>
      <c r="G22" s="550">
        <v>3</v>
      </c>
      <c r="H22" s="550">
        <v>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190</v>
      </c>
      <c r="H23" s="550"/>
    </row>
    <row r="24" spans="1:18" ht="12">
      <c r="A24" s="298" t="s">
        <v>332</v>
      </c>
      <c r="B24" s="305" t="s">
        <v>333</v>
      </c>
      <c r="C24" s="46">
        <v>2</v>
      </c>
      <c r="D24" s="46">
        <v>3</v>
      </c>
      <c r="E24" s="301" t="s">
        <v>103</v>
      </c>
      <c r="F24" s="554" t="s">
        <v>334</v>
      </c>
      <c r="G24" s="548">
        <f>SUM(G19:G23)</f>
        <v>3110</v>
      </c>
      <c r="H24" s="548">
        <f>SUM(H19:H23)</f>
        <v>3847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472</v>
      </c>
      <c r="D25" s="46">
        <v>41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2401</v>
      </c>
      <c r="D26" s="49">
        <f>SUM(D22:D25)</f>
        <v>2260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2591</v>
      </c>
      <c r="D28" s="50">
        <f>D26+D19</f>
        <v>2561</v>
      </c>
      <c r="E28" s="127" t="s">
        <v>339</v>
      </c>
      <c r="F28" s="554" t="s">
        <v>340</v>
      </c>
      <c r="G28" s="548">
        <f>G13+G15+G24</f>
        <v>3138</v>
      </c>
      <c r="H28" s="548">
        <f>H13+H15+H24</f>
        <v>3922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547</v>
      </c>
      <c r="D30" s="50">
        <f>IF((H28-D28)&gt;0,H28-D28,0)</f>
        <v>1361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2591</v>
      </c>
      <c r="D33" s="49">
        <f>D28+D31+D32</f>
        <v>2561</v>
      </c>
      <c r="E33" s="127" t="s">
        <v>353</v>
      </c>
      <c r="F33" s="554" t="s">
        <v>354</v>
      </c>
      <c r="G33" s="53">
        <f>G32+G31+G28</f>
        <v>3138</v>
      </c>
      <c r="H33" s="53">
        <f>H32+H31+H28</f>
        <v>3922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547</v>
      </c>
      <c r="D34" s="50">
        <f>IF((H33-D33)&gt;0,H33-D33,0)</f>
        <v>1361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55</v>
      </c>
      <c r="D35" s="49">
        <f>D36+D37+D38</f>
        <v>136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55</v>
      </c>
      <c r="D36" s="46">
        <v>136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492</v>
      </c>
      <c r="D39" s="460">
        <f>+IF((H33-D33-D35)&gt;0,H33-D33-D35,0)</f>
        <v>1225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492</v>
      </c>
      <c r="D41" s="52">
        <f>IF(H39=0,IF(D39-D40&gt;0,D39-D40+H40,0),IF(H39-H40&lt;0,H40-H39+D39,0))</f>
        <v>1225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3138</v>
      </c>
      <c r="D42" s="53">
        <f>D33+D35+D39</f>
        <v>3922</v>
      </c>
      <c r="E42" s="128" t="s">
        <v>380</v>
      </c>
      <c r="F42" s="129" t="s">
        <v>381</v>
      </c>
      <c r="G42" s="53">
        <f>G39+G33</f>
        <v>3138</v>
      </c>
      <c r="H42" s="53">
        <f>H39+H33</f>
        <v>3922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40834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40816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31</v>
      </c>
      <c r="D10" s="54">
        <v>75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-109</v>
      </c>
      <c r="D11" s="54">
        <v>-98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-86</v>
      </c>
      <c r="D13" s="54">
        <v>-88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-45</v>
      </c>
      <c r="D15" s="54">
        <v>-36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20</v>
      </c>
      <c r="D16" s="54">
        <v>265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-7</v>
      </c>
      <c r="D19" s="54">
        <v>241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-196</v>
      </c>
      <c r="D20" s="55">
        <f>SUM(D10:D19)</f>
        <v>359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-1494</v>
      </c>
      <c r="D24" s="54">
        <v>-2159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5366</v>
      </c>
      <c r="D25" s="54">
        <v>3834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1731</v>
      </c>
      <c r="D26" s="54">
        <v>2135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5603</v>
      </c>
      <c r="D32" s="55">
        <f>SUM(D22:D31)</f>
        <v>3810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-4694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-2041</v>
      </c>
      <c r="D39" s="54">
        <v>-2162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-6735</v>
      </c>
      <c r="D42" s="55">
        <f>SUM(D34:D41)</f>
        <v>-2162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-1328</v>
      </c>
      <c r="D43" s="55">
        <f>D42+D32+D20</f>
        <v>2007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4625</v>
      </c>
      <c r="D44" s="132">
        <v>7465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3297</v>
      </c>
      <c r="D45" s="55">
        <f>D44+D43</f>
        <v>9472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20" sqref="J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40816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972</v>
      </c>
      <c r="J11" s="58">
        <f>'справка №1-БАЛАНС'!H29+'справка №1-БАЛАНС'!H32</f>
        <v>0</v>
      </c>
      <c r="K11" s="60"/>
      <c r="L11" s="344">
        <f>SUM(C11:K11)</f>
        <v>8895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972</v>
      </c>
      <c r="J15" s="61">
        <f t="shared" si="2"/>
        <v>0</v>
      </c>
      <c r="K15" s="61">
        <f t="shared" si="2"/>
        <v>0</v>
      </c>
      <c r="L15" s="344">
        <f t="shared" si="1"/>
        <v>8895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492</v>
      </c>
      <c r="J16" s="345">
        <f>+'справка №1-БАЛАНС'!G32</f>
        <v>0</v>
      </c>
      <c r="K16" s="60"/>
      <c r="L16" s="344">
        <f t="shared" si="1"/>
        <v>492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1464</v>
      </c>
      <c r="J29" s="59">
        <f t="shared" si="6"/>
        <v>0</v>
      </c>
      <c r="K29" s="59">
        <f t="shared" si="6"/>
        <v>0</v>
      </c>
      <c r="L29" s="344">
        <f t="shared" si="1"/>
        <v>9387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1464</v>
      </c>
      <c r="J32" s="59">
        <f t="shared" si="7"/>
        <v>0</v>
      </c>
      <c r="K32" s="59">
        <f t="shared" si="7"/>
        <v>0</v>
      </c>
      <c r="L32" s="344">
        <f t="shared" si="1"/>
        <v>9387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M25" sqref="M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Хипокредит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40816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</v>
      </c>
      <c r="E11" s="189"/>
      <c r="F11" s="189">
        <v>2</v>
      </c>
      <c r="G11" s="74">
        <f t="shared" si="2"/>
        <v>0</v>
      </c>
      <c r="H11" s="65"/>
      <c r="I11" s="65"/>
      <c r="J11" s="74">
        <f t="shared" si="3"/>
        <v>0</v>
      </c>
      <c r="K11" s="65">
        <v>2</v>
      </c>
      <c r="L11" s="65"/>
      <c r="M11" s="65">
        <v>2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</v>
      </c>
      <c r="E17" s="194">
        <f>SUM(E9:E16)</f>
        <v>0</v>
      </c>
      <c r="F17" s="194">
        <f>SUM(F9:F16)</f>
        <v>2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2</v>
      </c>
      <c r="L17" s="75">
        <f>SUM(L9:L16)</f>
        <v>0</v>
      </c>
      <c r="M17" s="75">
        <f>SUM(M9:M16)</f>
        <v>2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>
        <v>1</v>
      </c>
      <c r="G24" s="74">
        <f t="shared" si="2"/>
        <v>0</v>
      </c>
      <c r="H24" s="65"/>
      <c r="I24" s="65"/>
      <c r="J24" s="74">
        <f t="shared" si="3"/>
        <v>0</v>
      </c>
      <c r="K24" s="65">
        <v>1</v>
      </c>
      <c r="L24" s="65"/>
      <c r="M24" s="65">
        <v>1</v>
      </c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1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1</v>
      </c>
      <c r="L25" s="66">
        <f t="shared" si="7"/>
        <v>0</v>
      </c>
      <c r="M25" s="66">
        <f t="shared" si="7"/>
        <v>1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</v>
      </c>
      <c r="E40" s="438">
        <f>E17+E18+E19+E25+E38+E39</f>
        <v>0</v>
      </c>
      <c r="F40" s="438">
        <f aca="true" t="shared" si="13" ref="F40:R40">F17+F18+F19+F25+F38+F39</f>
        <v>3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3</v>
      </c>
      <c r="L40" s="438">
        <f t="shared" si="13"/>
        <v>0</v>
      </c>
      <c r="M40" s="438">
        <f t="shared" si="13"/>
        <v>3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0"/>
      <c r="L44" s="600"/>
      <c r="M44" s="600"/>
      <c r="N44" s="600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6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40816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37426</v>
      </c>
      <c r="D15" s="108">
        <v>7405</v>
      </c>
      <c r="E15" s="120">
        <f t="shared" si="0"/>
        <v>30021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38013</v>
      </c>
      <c r="D19" s="104">
        <f>D11+D15+D16</f>
        <v>7405</v>
      </c>
      <c r="E19" s="118">
        <f>E11+E15+E16</f>
        <v>30608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39</v>
      </c>
      <c r="D24" s="119">
        <f>SUM(D25:D27)</f>
        <v>39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39</v>
      </c>
      <c r="D25" s="108">
        <v>39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1121</v>
      </c>
      <c r="D30" s="108">
        <v>1121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2248</v>
      </c>
      <c r="D32" s="108">
        <v>2248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3411</v>
      </c>
      <c r="D43" s="104">
        <f>D24+D28+D29+D31+D30+D32+D33+D38</f>
        <v>3411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41424</v>
      </c>
      <c r="D44" s="103">
        <f>D43+D21+D19+D9</f>
        <v>10816</v>
      </c>
      <c r="E44" s="118">
        <f>E43+E21+E19+E9</f>
        <v>30608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4218</v>
      </c>
      <c r="D52" s="103">
        <f>SUM(D53:D55)</f>
        <v>4218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4218</v>
      </c>
      <c r="D53" s="108">
        <v>4218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/>
      <c r="E63" s="119">
        <f t="shared" si="1"/>
        <v>31293</v>
      </c>
      <c r="F63" s="110">
        <v>37261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35511</v>
      </c>
      <c r="D66" s="103">
        <f>D52+D56+D61+D62+D63+D64</f>
        <v>4218</v>
      </c>
      <c r="E66" s="119">
        <f t="shared" si="1"/>
        <v>31293</v>
      </c>
      <c r="F66" s="103">
        <f>F52+F56+F61+F62+F63+F64</f>
        <v>37261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702</v>
      </c>
      <c r="D71" s="105">
        <f>SUM(D72:D74)</f>
        <v>702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702</v>
      </c>
      <c r="D74" s="108">
        <v>702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489</v>
      </c>
      <c r="D80" s="103">
        <f>SUM(D81:D84)</f>
        <v>489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489</v>
      </c>
      <c r="D82" s="108">
        <v>489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</v>
      </c>
      <c r="D85" s="104">
        <f>SUM(D86:D90)+D94</f>
        <v>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10</v>
      </c>
      <c r="D91" s="108">
        <v>10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43</v>
      </c>
      <c r="D95" s="108">
        <v>43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1245</v>
      </c>
      <c r="D96" s="104">
        <f>D85+D80+D75+D71+D95</f>
        <v>1245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36756</v>
      </c>
      <c r="D97" s="104">
        <f>D96+D68+D66</f>
        <v>5463</v>
      </c>
      <c r="E97" s="104">
        <f>E96+E68+E66</f>
        <v>31293</v>
      </c>
      <c r="F97" s="104">
        <f>F96+F68+F66</f>
        <v>37261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40816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40816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457</v>
      </c>
      <c r="D12" s="441">
        <v>70</v>
      </c>
      <c r="E12" s="441">
        <v>457</v>
      </c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457</v>
      </c>
      <c r="D27" s="429"/>
      <c r="E27" s="429">
        <f>SUM(E12:E26)</f>
        <v>457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457</v>
      </c>
      <c r="D79" s="429"/>
      <c r="E79" s="429">
        <f>E78+E61+E44+E27</f>
        <v>457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2007-01-25T09:38:11Z</cp:lastPrinted>
  <dcterms:created xsi:type="dcterms:W3CDTF">2000-06-29T12:02:40Z</dcterms:created>
  <dcterms:modified xsi:type="dcterms:W3CDTF">2011-10-20T09:17:53Z</dcterms:modified>
  <cp:category/>
  <cp:version/>
  <cp:contentType/>
  <cp:contentStatus/>
</cp:coreProperties>
</file>