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№1-БАЛАНС'!$A$1:$I$100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<sst xmlns="http://schemas.openxmlformats.org/spreadsheetml/2006/main" count="604" uniqueCount="537">
  <si>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</si>
  <si>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</si>
  <si>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</si>
  <si>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</si>
  <si>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</si>
  <si>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</si>
  <si>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</si>
  <si>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</si>
  <si>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</si>
  <si>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</si>
  <si>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</si>
  <si>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</si>
  <si>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</si>
  <si>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</si>
  <si>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</si>
  <si>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</si>
  <si>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</si>
  <si>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</si>
  <si>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</si>
  <si>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</si>
  <si>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</si>
  <si>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</si>
  <si>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</si>
  <si>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</si>
  <si>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</si>
  <si>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</si>
  <si>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</si>
  <si>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</si>
  <si>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</si>
  <si>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</si>
  <si>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</si>
  <si>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</si>
  <si>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</si>
  <si>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</si>
  <si>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</si>
  <si>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</si>
  <si>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</si>
  <si>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</si>
  <si>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</si>
  <si>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</si>
  <si>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</si>
  <si>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</si>
  <si>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</si>
  <si>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</si>
  <si>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</si>
  <si>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</si>
  <si>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</si>
  <si>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</si>
  <si>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</si>
  <si>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</si>
  <si>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</si>
  <si>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</si>
  <si>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</si>
  <si>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</si>
  <si>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</si>
  <si>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</si>
  <si>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</si>
  <si>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</si>
  <si>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</si>
  <si>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</si>
  <si>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</si>
  <si>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</si>
  <si>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</si>
  <si>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</si>
  <si>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</si>
  <si>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</si>
  <si>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</si>
  <si>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</si>
  <si>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</si>
  <si>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</si>
  <si>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</si>
  <si>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</si>
  <si>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</si>
  <si>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</si>
  <si>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</si>
  <si>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</si>
  <si>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</si>
  <si>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</si>
  <si>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</si>
  <si>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</si>
  <si>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</si>
  <si>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</si>
  <si>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</si>
  <si>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</si>
  <si>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</si>
  <si>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</si>
  <si>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</si>
  <si>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</si>
  <si>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</si>
  <si>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</si>
  <si>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</si>
  <si>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</si>
  <si>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</si>
  <si>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</si>
  <si>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</si>
  <si>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</si>
  <si>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</si>
  <si>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</si>
  <si>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</si>
  <si>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</si>
  <si>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</si>
  <si>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</si>
  <si>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</si>
  <si>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</si>
  <si>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</si>
  <si>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</si>
  <si>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</si>
  <si>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</si>
  <si>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</si>
  <si>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</si>
  <si>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</si>
  <si>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</si>
  <si>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</si>
  <si>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</si>
  <si>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</si>
  <si>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</si>
  <si>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</si>
  <si>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</si>
  <si>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</si>
  <si>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</si>
  <si>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</si>
  <si>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</si>
  <si>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</si>
  <si>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</si>
  <si>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</si>
  <si>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</si>
  <si>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</si>
  <si>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</si>
  <si>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</si>
  <si>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</si>
  <si>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</si>
  <si>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</si>
  <si>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</si>
  <si>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</si>
  <si>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</si>
  <si>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</si>
  <si>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</si>
  <si>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</si>
  <si>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</si>
  <si>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</si>
  <si>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</si>
  <si>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</si>
  <si>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</si>
  <si>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</si>
  <si>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</si>
  <si>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</si>
  <si>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</si>
  <si>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</si>
  <si>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</si>
  <si>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</si>
  <si>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</si>
  <si>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</si>
  <si>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</si>
  <si>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</si>
  <si>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</si>
  <si>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</si>
  <si>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</si>
  <si>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</si>
  <si>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</si>
  <si>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</si>
  <si>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</si>
  <si>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</si>
  <si>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</si>
  <si>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</si>
  <si>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</si>
  <si>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</si>
  <si>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</si>
  <si>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</si>
  <si>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</si>
  <si>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</si>
  <si>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</si>
  <si>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</si>
  <si>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</si>
  <si>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</si>
  <si>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</si>
  <si>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</si>
  <si>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</si>
  <si>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</si>
  <si>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</si>
  <si>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</si>
  <si>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</si>
  <si>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</si>
  <si>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</si>
  <si>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</si>
  <si>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</si>
  <si>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</si>
  <si>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</si>
  <si>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</si>
  <si>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</si>
  <si>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</si>
  <si>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</si>
  <si>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</si>
  <si>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</si>
  <si>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</si>
  <si>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</si>
  <si>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</si>
  <si>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</si>
  <si>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</si>
  <si>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</si>
  <si>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</si>
  <si>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</si>
  <si>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</si>
  <si>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</si>
  <si>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</si>
  <si>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</si>
  <si>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</si>
  <si>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</si>
  <si>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</si>
  <si>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</si>
  <si>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</si>
  <si>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</si>
  <si>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</si>
  <si>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</si>
  <si>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</si>
  <si>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</si>
  <si>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</si>
  <si>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</si>
  <si>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</si>
  <si>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</si>
  <si>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</si>
  <si>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</si>
  <si>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</si>
  <si>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</si>
  <si>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</si>
  <si>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</si>
  <si>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</si>
  <si>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</si>
  <si>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</si>
  <si>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</si>
  <si>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</si>
  <si>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</si>
  <si>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</si>
  <si>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</si>
  <si>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</si>
  <si>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</si>
  <si>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</si>
  <si>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</si>
  <si>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</si>
  <si>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</si>
  <si>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</si>
  <si>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</si>
  <si>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</si>
  <si>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</si>
  <si>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</si>
  <si>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</si>
  <si>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</si>
  <si>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</si>
  <si>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</si>
  <si>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</si>
  <si>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</si>
  <si>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</si>
  <si>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</si>
  <si>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</si>
  <si>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</si>
  <si>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</si>
  <si>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</si>
  <si>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</si>
  <si>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</si>
  <si>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</si>
  <si>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</si>
  <si>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</si>
  <si>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</si>
  <si>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</si>
  <si>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</si>
  <si>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</si>
  <si>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</si>
  <si>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</si>
  <si>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</si>
  <si>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</si>
  <si>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</si>
  <si>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</si>
  <si>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</si>
  <si>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</si>
  <si>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</si>
  <si>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</si>
  <si>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</si>
  <si>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</si>
  <si>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</si>
  <si>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</si>
  <si>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</si>
  <si>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</si>
  <si>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</si>
  <si>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</si>
  <si>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</si>
  <si>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</si>
  <si>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</si>
  <si>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</si>
  <si>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</si>
  <si>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</si>
  <si>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</si>
  <si>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</si>
  <si>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</si>
  <si>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</si>
  <si>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</si>
  <si>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</si>
  <si>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</si>
  <si>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</si>
  <si>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</si>
  <si>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</si>
  <si>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</si>
  <si>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</si>
  <si>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</si>
  <si>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</si>
  <si>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</si>
  <si>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</si>
  <si>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</si>
  <si>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</si>
  <si>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</si>
  <si>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</si>
  <si>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</si>
  <si>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</si>
  <si>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</si>
  <si>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</si>
  <si>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</si>
  <si>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</si>
  <si>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</si>
  <si>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</si>
  <si>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</si>
  <si>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</si>
  <si>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</si>
  <si>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</si>
  <si>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</si>
  <si>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</si>
  <si>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</si>
  <si>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</si>
  <si>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</si>
  <si>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</si>
  <si>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</si>
  <si>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</si>
  <si>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</si>
  <si>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</si>
  <si>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</si>
  <si>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</si>
  <si>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</si>
  <si>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</si>
  <si>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</si>
  <si>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</si>
  <si>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</si>
  <si>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</si>
  <si>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</si>
  <si>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</si>
  <si>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</si>
  <si>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</si>
  <si>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</si>
  <si>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</si>
  <si>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</si>
  <si>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</si>
  <si>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</si>
  <si>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</si>
  <si>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</si>
  <si>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</si>
  <si>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</si>
  <si>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</si>
  <si>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</si>
  <si>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</si>
  <si>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</si>
  <si>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</si>
  <si>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</si>
  <si>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</si>
  <si>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</si>
  <si>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</si>
  <si>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</si>
  <si>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</si>
  <si>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</si>
  <si>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</si>
  <si>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</si>
  <si>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</si>
  <si>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</si>
  <si>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</si>
  <si>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</si>
  <si>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</si>
  <si>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</si>
  <si>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</si>
  <si>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</si>
  <si>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</si>
  <si>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</si>
  <si>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</si>
  <si>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</si>
  <si>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</si>
  <si>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</si>
  <si>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</si>
  <si>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</si>
  <si>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</si>
  <si>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</si>
  <si>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</si>
  <si>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</si>
  <si>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</si>
  <si>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</si>
  <si>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</si>
  <si>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</si>
  <si>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</si>
  <si>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</si>
  <si>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</si>
  <si>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</si>
  <si>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</si>
  <si>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</si>
  <si>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</si>
  <si>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</si>
  <si>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</si>
  <si>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</si>
  <si>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</si>
  <si>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</si>
  <si>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</si>
  <si>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</si>
  <si>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</si>
  <si>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</si>
  <si>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</si>
  <si>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</si>
  <si>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</si>
  <si>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</si>
  <si>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</si>
  <si>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</si>
  <si>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</si>
  <si>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</si>
  <si>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</si>
  <si>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</si>
  <si>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</si>
  <si>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</si>
  <si>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</si>
  <si>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</si>
  <si>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</si>
  <si>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</si>
  <si>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</si>
  <si>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</si>
  <si>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</si>
  <si>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</si>
  <si>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</si>
  <si>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</si>
  <si>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</si>
  <si>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</si>
  <si>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</si>
  <si>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</si>
  <si>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</si>
  <si>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</si>
  <si>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</si>
  <si>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</si>
  <si>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</si>
  <si>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</si>
  <si>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</si>
  <si>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</si>
  <si>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</si>
  <si>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</si>
  <si>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</si>
  <si>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</si>
  <si>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</si>
  <si>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</si>
  <si>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</si>
  <si>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</si>
  <si>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</si>
  <si>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</si>
  <si>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</si>
  <si>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</si>
  <si>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</si>
  <si>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</si>
  <si>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</si>
  <si>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</si>
  <si>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</si>
  <si>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</si>
  <si>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</si>
  <si>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</si>
  <si>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</si>
  <si>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</si>
  <si>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</si>
  <si>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</si>
  <si>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</si>
  <si>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</si>
  <si>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</si>
  <si>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</si>
  <si>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</si>
  <si>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</si>
  <si>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</si>
  <si>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</si>
  <si>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</si>
  <si>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</si>
  <si>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</si>
  <si>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</si>
  <si>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</si>
  <si>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</si>
  <si>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</si>
  <si>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</si>
  <si>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</si>
  <si>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</si>
  <si>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</si>
  <si>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</si>
  <si>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</si>
  <si>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</si>
  <si>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</si>
  <si>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</si>
  <si>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</si>
  <si>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</si>
  <si>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</si>
  <si>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</si>
  <si>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</si>
  <si>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</si>
  <si>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</si>
  <si>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</si>
  <si>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</si>
  <si>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</si>
  <si>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</si>
  <si>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</si>
  <si>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</si>
  <si>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</si>
  <si>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</si>
  <si>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</si>
  <si>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</si>
  <si>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</si>
  <si>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</si>
  <si>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</si>
  <si>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</si>
  <si>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</si>
  <si>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</si>
  <si>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</si>
  <si>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</si>
  <si>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</si>
  <si>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</si>
  <si>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</si>
  <si>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</si>
  <si>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</si>
  <si>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</si>
  <si>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</si>
  <si>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</si>
  <si>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</si>
  <si>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</si>
  <si>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</si>
  <si>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</si>
  <si>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</si>
  <si>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</si>
  <si>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</si>
  <si>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</si>
  <si>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</si>
  <si>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</si>
  <si>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</si>
  <si>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>01.01.2009-30.06.2009</t>
  </si>
  <si>
    <t>Дата на съставяне: 15.07.2009 г.</t>
  </si>
  <si>
    <t>15.07.2009 г.</t>
  </si>
  <si>
    <t xml:space="preserve">Дата на съставяне:15.07.2009 г.                                       </t>
  </si>
  <si>
    <t xml:space="preserve">Дата  на съставяне: 15.07.2009  г.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</si>
</sst>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9" fillId="0" borderId="0" xfId="22" applyFont="1" applyBorder="1" applyAlignment="1" applyProtection="1">
      <alignment horizontal="left" vertical="top"/>
      <protection locked="0"/>
    </xf>
    <xf numFmtId="0" fontId="11" fillId="0" borderId="0" xfId="25" applyFont="1">
      <alignment/>
      <protection/>
    </xf>
    <xf numFmtId="0" fontId="10" fillId="0" borderId="0" xfId="25" applyFont="1" applyAlignment="1">
      <alignment/>
      <protection/>
    </xf>
    <xf numFmtId="0" fontId="10" fillId="0" borderId="0" xfId="23" applyFont="1" applyAlignment="1">
      <alignment wrapText="1"/>
      <protection/>
    </xf>
    <xf numFmtId="0" fontId="10" fillId="0" borderId="1" xfId="25" applyFont="1" applyBorder="1" applyAlignment="1">
      <alignment horizontal="center" vertical="center" wrapText="1"/>
      <protection/>
    </xf>
    <xf numFmtId="0" fontId="10" fillId="0" borderId="1" xfId="25" applyFont="1" applyBorder="1" applyAlignment="1">
      <alignment horizontal="centerContinuous" vertical="center" wrapText="1"/>
      <protection/>
    </xf>
    <xf numFmtId="0" fontId="10" fillId="0" borderId="0" xfId="25" applyFont="1" applyBorder="1" applyAlignment="1">
      <alignment horizontal="center" vertical="center" wrapText="1"/>
      <protection/>
    </xf>
    <xf numFmtId="49" fontId="11" fillId="0" borderId="1" xfId="25" applyNumberFormat="1" applyFont="1" applyBorder="1" applyAlignment="1">
      <alignment horizontal="center" vertical="center" wrapText="1"/>
      <protection/>
    </xf>
    <xf numFmtId="49" fontId="11" fillId="0" borderId="1" xfId="25" applyNumberFormat="1" applyFont="1" applyFill="1" applyBorder="1" applyAlignment="1">
      <alignment horizontal="center" vertical="center" wrapText="1"/>
      <protection/>
    </xf>
    <xf numFmtId="0" fontId="10" fillId="0" borderId="1" xfId="25" applyFont="1" applyBorder="1" applyAlignment="1">
      <alignment vertical="center" wrapText="1"/>
      <protection/>
    </xf>
    <xf numFmtId="0" fontId="11" fillId="0" borderId="0" xfId="25" applyFont="1" applyBorder="1">
      <alignment/>
      <protection/>
    </xf>
    <xf numFmtId="0" fontId="11" fillId="0" borderId="1" xfId="25" applyFont="1" applyBorder="1" applyAlignment="1">
      <alignment vertical="center" wrapText="1"/>
      <protection/>
    </xf>
    <xf numFmtId="0" fontId="11" fillId="0" borderId="1" xfId="25" applyFont="1" applyBorder="1" applyAlignment="1">
      <alignment wrapText="1"/>
      <protection/>
    </xf>
    <xf numFmtId="3" fontId="11" fillId="0" borderId="0" xfId="25" applyNumberFormat="1" applyFont="1" applyBorder="1" applyAlignment="1" applyProtection="1">
      <alignment vertical="center"/>
      <protection locked="0"/>
    </xf>
    <xf numFmtId="0" fontId="10" fillId="0" borderId="0" xfId="25" applyFont="1" applyBorder="1" applyProtection="1">
      <alignment/>
      <protection locked="0"/>
    </xf>
    <xf numFmtId="49" fontId="10" fillId="0" borderId="2" xfId="25" applyNumberFormat="1" applyFont="1" applyBorder="1" applyAlignment="1">
      <alignment horizontal="center" vertical="center" wrapText="1"/>
      <protection/>
    </xf>
    <xf numFmtId="49" fontId="10" fillId="0" borderId="1" xfId="25" applyNumberFormat="1" applyFont="1" applyBorder="1" applyAlignment="1">
      <alignment horizontal="center" vertical="center" wrapText="1"/>
      <protection/>
    </xf>
    <xf numFmtId="49" fontId="11" fillId="0" borderId="1" xfId="25" applyNumberFormat="1" applyFont="1" applyBorder="1" applyAlignment="1">
      <alignment horizontal="center" wrapText="1"/>
      <protection/>
    </xf>
    <xf numFmtId="49" fontId="10" fillId="0" borderId="0" xfId="25" applyNumberFormat="1" applyFont="1" applyBorder="1" applyAlignment="1" applyProtection="1">
      <alignment horizontal="center" wrapText="1"/>
      <protection locked="0"/>
    </xf>
    <xf numFmtId="49" fontId="11" fillId="2" borderId="1" xfId="25" applyNumberFormat="1" applyFont="1" applyFill="1" applyBorder="1" applyAlignment="1">
      <alignment horizontal="center" vertical="center" wrapText="1"/>
      <protection/>
    </xf>
    <xf numFmtId="49" fontId="10" fillId="0" borderId="3" xfId="25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4" applyNumberFormat="1" applyFont="1" applyFill="1" applyBorder="1" applyAlignment="1" applyProtection="1">
      <alignment vertical="center"/>
      <protection locked="0"/>
    </xf>
    <xf numFmtId="1" fontId="11" fillId="4" borderId="1" xfId="24" applyNumberFormat="1" applyFont="1" applyFill="1" applyBorder="1" applyAlignment="1" applyProtection="1">
      <alignment vertical="center"/>
      <protection locked="0"/>
    </xf>
    <xf numFmtId="1" fontId="11" fillId="5" borderId="1" xfId="24" applyNumberFormat="1" applyFont="1" applyFill="1" applyBorder="1" applyAlignment="1" applyProtection="1">
      <alignment vertical="center"/>
      <protection locked="0"/>
    </xf>
    <xf numFmtId="3" fontId="11" fillId="0" borderId="1" xfId="24" applyNumberFormat="1" applyFont="1" applyBorder="1" applyAlignment="1" applyProtection="1">
      <alignment vertical="center"/>
      <protection/>
    </xf>
    <xf numFmtId="3" fontId="11" fillId="0" borderId="1" xfId="24" applyNumberFormat="1" applyFont="1" applyFill="1" applyBorder="1" applyAlignment="1" applyProtection="1">
      <alignment vertical="center"/>
      <protection/>
    </xf>
    <xf numFmtId="1" fontId="10" fillId="3" borderId="1" xfId="24" applyNumberFormat="1" applyFont="1" applyFill="1" applyBorder="1" applyAlignment="1" applyProtection="1">
      <alignment vertical="center"/>
      <protection locked="0"/>
    </xf>
    <xf numFmtId="3" fontId="10" fillId="0" borderId="1" xfId="24" applyNumberFormat="1" applyFont="1" applyBorder="1" applyAlignment="1" applyProtection="1">
      <alignment vertical="center"/>
      <protection/>
    </xf>
    <xf numFmtId="3" fontId="11" fillId="0" borderId="1" xfId="24" applyNumberFormat="1" applyFont="1" applyBorder="1" applyProtection="1">
      <alignment/>
      <protection/>
    </xf>
    <xf numFmtId="1" fontId="11" fillId="4" borderId="1" xfId="23" applyNumberFormat="1" applyFont="1" applyFill="1" applyBorder="1" applyAlignment="1" applyProtection="1">
      <alignment wrapText="1"/>
      <protection locked="0"/>
    </xf>
    <xf numFmtId="3" fontId="11" fillId="0" borderId="1" xfId="23" applyNumberFormat="1" applyFont="1" applyFill="1" applyBorder="1" applyAlignment="1" applyProtection="1">
      <alignment wrapText="1"/>
      <protection/>
    </xf>
    <xf numFmtId="1" fontId="11" fillId="5" borderId="1" xfId="23" applyNumberFormat="1" applyFont="1" applyFill="1" applyBorder="1" applyAlignment="1" applyProtection="1">
      <alignment wrapText="1"/>
      <protection locked="0"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3" fontId="11" fillId="0" borderId="1" xfId="25" applyNumberFormat="1" applyFont="1" applyFill="1" applyBorder="1" applyAlignment="1" applyProtection="1">
      <alignment vertical="center"/>
      <protection/>
    </xf>
    <xf numFmtId="3" fontId="11" fillId="0" borderId="1" xfId="25" applyNumberFormat="1" applyFont="1" applyBorder="1" applyAlignment="1" applyProtection="1">
      <alignment vertical="center"/>
      <protection/>
    </xf>
    <xf numFmtId="1" fontId="11" fillId="4" borderId="1" xfId="25" applyNumberFormat="1" applyFont="1" applyFill="1" applyBorder="1" applyAlignment="1" applyProtection="1">
      <alignment vertical="center"/>
      <protection locked="0"/>
    </xf>
    <xf numFmtId="3" fontId="11" fillId="0" borderId="4" xfId="25" applyNumberFormat="1" applyFont="1" applyBorder="1" applyAlignment="1" applyProtection="1">
      <alignment vertical="center"/>
      <protection/>
    </xf>
    <xf numFmtId="3" fontId="11" fillId="0" borderId="2" xfId="25" applyNumberFormat="1" applyFont="1" applyBorder="1" applyAlignment="1" applyProtection="1">
      <alignment vertical="center"/>
      <protection/>
    </xf>
    <xf numFmtId="1" fontId="10" fillId="3" borderId="5" xfId="24" applyNumberFormat="1" applyFont="1" applyFill="1" applyBorder="1" applyAlignment="1" applyProtection="1">
      <alignment vertical="center"/>
      <protection locked="0"/>
    </xf>
    <xf numFmtId="0" fontId="10" fillId="0" borderId="1" xfId="24" applyFont="1" applyBorder="1" applyAlignment="1" applyProtection="1">
      <alignment vertical="center" wrapText="1"/>
      <protection/>
    </xf>
    <xf numFmtId="0" fontId="10" fillId="0" borderId="1" xfId="24" applyFont="1" applyBorder="1" applyAlignment="1" applyProtection="1">
      <alignment horizontal="left" vertical="center" wrapText="1"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3" applyFont="1" applyBorder="1" applyAlignment="1" applyProtection="1">
      <alignment wrapText="1"/>
      <protection/>
    </xf>
    <xf numFmtId="0" fontId="11" fillId="0" borderId="0" xfId="23" applyFont="1" applyAlignment="1" applyProtection="1">
      <alignment wrapText="1"/>
      <protection/>
    </xf>
    <xf numFmtId="1" fontId="11" fillId="3" borderId="1" xfId="23" applyNumberFormat="1" applyFont="1" applyFill="1" applyBorder="1" applyAlignment="1" applyProtection="1">
      <alignment wrapText="1"/>
      <protection locked="0"/>
    </xf>
    <xf numFmtId="1" fontId="11" fillId="0" borderId="0" xfId="23" applyNumberFormat="1" applyFont="1" applyAlignment="1" applyProtection="1">
      <alignment wrapText="1"/>
      <protection/>
    </xf>
    <xf numFmtId="0" fontId="11" fillId="0" borderId="0" xfId="25" applyFont="1" applyBorder="1" applyProtection="1">
      <alignment/>
      <protection/>
    </xf>
    <xf numFmtId="0" fontId="10" fillId="0" borderId="0" xfId="25" applyFont="1" applyBorder="1" applyAlignment="1">
      <alignment horizontal="centerContinuous" vertical="center" wrapText="1"/>
      <protection/>
    </xf>
    <xf numFmtId="0" fontId="10" fillId="0" borderId="0" xfId="25" applyFont="1" applyBorder="1" applyAlignment="1" applyProtection="1">
      <alignment horizontal="left" vertical="center" wrapText="1"/>
      <protection/>
    </xf>
    <xf numFmtId="0" fontId="9" fillId="0" borderId="0" xfId="22" applyFont="1" applyAlignment="1">
      <alignment horizontal="left" vertical="top" wrapText="1"/>
      <protection/>
    </xf>
    <xf numFmtId="0" fontId="9" fillId="0" borderId="0" xfId="22" applyFont="1" applyAlignment="1">
      <alignment vertical="top" wrapText="1"/>
      <protection/>
    </xf>
    <xf numFmtId="0" fontId="9" fillId="0" borderId="0" xfId="22" applyFont="1" applyAlignment="1">
      <alignment vertical="top"/>
      <protection/>
    </xf>
    <xf numFmtId="0" fontId="5" fillId="0" borderId="0" xfId="22" applyFont="1" applyAlignment="1">
      <alignment vertical="top"/>
      <protection/>
    </xf>
    <xf numFmtId="0" fontId="7" fillId="0" borderId="0" xfId="22" applyFont="1" applyBorder="1" applyAlignment="1" applyProtection="1">
      <alignment vertical="top" wrapText="1"/>
      <protection locked="0"/>
    </xf>
    <xf numFmtId="1" fontId="9" fillId="3" borderId="3" xfId="22" applyNumberFormat="1" applyFont="1" applyFill="1" applyBorder="1" applyAlignment="1" applyProtection="1">
      <alignment vertical="top" wrapText="1"/>
      <protection locked="0"/>
    </xf>
    <xf numFmtId="1" fontId="9" fillId="3" borderId="6" xfId="22" applyNumberFormat="1" applyFont="1" applyFill="1" applyBorder="1" applyAlignment="1" applyProtection="1">
      <alignment vertical="top" wrapText="1"/>
      <protection locked="0"/>
    </xf>
    <xf numFmtId="1" fontId="9" fillId="5" borderId="6" xfId="22" applyNumberFormat="1" applyFont="1" applyFill="1" applyBorder="1" applyAlignment="1" applyProtection="1">
      <alignment vertical="top" wrapText="1"/>
      <protection locked="0"/>
    </xf>
    <xf numFmtId="1" fontId="9" fillId="0" borderId="6" xfId="22" applyNumberFormat="1" applyFont="1" applyBorder="1" applyAlignment="1" applyProtection="1">
      <alignment vertical="top" wrapText="1"/>
      <protection/>
    </xf>
    <xf numFmtId="1" fontId="9" fillId="0" borderId="3" xfId="22" applyNumberFormat="1" applyFont="1" applyBorder="1" applyAlignment="1" applyProtection="1">
      <alignment vertical="top" wrapText="1"/>
      <protection/>
    </xf>
    <xf numFmtId="1" fontId="9" fillId="0" borderId="6" xfId="22" applyNumberFormat="1" applyFont="1" applyFill="1" applyBorder="1" applyAlignment="1" applyProtection="1">
      <alignment vertical="top" wrapText="1"/>
      <protection/>
    </xf>
    <xf numFmtId="1" fontId="5" fillId="0" borderId="0" xfId="22" applyNumberFormat="1" applyFont="1" applyAlignment="1">
      <alignment vertical="top"/>
      <protection/>
    </xf>
    <xf numFmtId="1" fontId="9" fillId="4" borderId="6" xfId="22" applyNumberFormat="1" applyFont="1" applyFill="1" applyBorder="1" applyAlignment="1" applyProtection="1">
      <alignment vertical="top" wrapText="1"/>
      <protection locked="0"/>
    </xf>
    <xf numFmtId="1" fontId="9" fillId="0" borderId="7" xfId="22" applyNumberFormat="1" applyFont="1" applyBorder="1" applyAlignment="1" applyProtection="1">
      <alignment vertical="top" wrapText="1"/>
      <protection/>
    </xf>
    <xf numFmtId="1" fontId="9" fillId="5" borderId="8" xfId="22" applyNumberFormat="1" applyFont="1" applyFill="1" applyBorder="1" applyAlignment="1" applyProtection="1">
      <alignment vertical="top" wrapText="1"/>
      <protection locked="0"/>
    </xf>
    <xf numFmtId="1" fontId="9" fillId="0" borderId="9" xfId="22" applyNumberFormat="1" applyFont="1" applyBorder="1" applyAlignment="1" applyProtection="1">
      <alignment vertical="top" wrapText="1"/>
      <protection/>
    </xf>
    <xf numFmtId="1" fontId="7" fillId="0" borderId="6" xfId="22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0" xfId="22" applyNumberFormat="1" applyFont="1" applyBorder="1" applyAlignment="1" applyProtection="1">
      <alignment vertical="top" wrapText="1"/>
      <protection/>
    </xf>
    <xf numFmtId="1" fontId="9" fillId="0" borderId="11" xfId="22" applyNumberFormat="1" applyFont="1" applyBorder="1" applyAlignment="1" applyProtection="1">
      <alignment vertical="top" wrapText="1"/>
      <protection/>
    </xf>
    <xf numFmtId="0" fontId="7" fillId="0" borderId="0" xfId="22" applyFont="1" applyBorder="1" applyAlignment="1">
      <alignment vertical="top" wrapText="1"/>
      <protection/>
    </xf>
    <xf numFmtId="49" fontId="7" fillId="0" borderId="0" xfId="22" applyNumberFormat="1" applyFont="1" applyBorder="1" applyAlignment="1">
      <alignment vertical="top" wrapText="1"/>
      <protection/>
    </xf>
    <xf numFmtId="1" fontId="9" fillId="0" borderId="0" xfId="22" applyNumberFormat="1" applyFont="1" applyBorder="1" applyAlignment="1">
      <alignment vertical="top" wrapText="1"/>
      <protection/>
    </xf>
    <xf numFmtId="0" fontId="5" fillId="0" borderId="0" xfId="22" applyFont="1" applyAlignment="1" applyProtection="1">
      <alignment vertical="top" wrapText="1"/>
      <protection locked="0"/>
    </xf>
    <xf numFmtId="0" fontId="9" fillId="0" borderId="0" xfId="22" applyFont="1" applyAlignment="1" applyProtection="1">
      <alignment horizontal="left" vertical="top" wrapText="1"/>
      <protection locked="0"/>
    </xf>
    <xf numFmtId="0" fontId="9" fillId="0" borderId="0" xfId="22" applyFont="1" applyAlignment="1" applyProtection="1">
      <alignment vertical="top" wrapText="1"/>
      <protection locked="0"/>
    </xf>
    <xf numFmtId="0" fontId="9" fillId="0" borderId="0" xfId="22" applyFont="1" applyAlignment="1" applyProtection="1">
      <alignment vertical="top"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5" fillId="0" borderId="0" xfId="22" applyFont="1" applyAlignment="1" applyProtection="1">
      <alignment horizontal="left" vertical="top" wrapText="1"/>
      <protection locked="0"/>
    </xf>
    <xf numFmtId="0" fontId="5" fillId="0" borderId="0" xfId="22" applyFont="1" applyAlignment="1" applyProtection="1">
      <alignment vertical="top"/>
      <protection locked="0"/>
    </xf>
    <xf numFmtId="1" fontId="5" fillId="0" borderId="0" xfId="22" applyNumberFormat="1" applyFont="1" applyAlignment="1" applyProtection="1">
      <alignment vertical="top" wrapText="1"/>
      <protection locked="0"/>
    </xf>
    <xf numFmtId="0" fontId="10" fillId="0" borderId="4" xfId="25" applyFont="1" applyBorder="1" applyAlignment="1">
      <alignment horizontal="centerContinuous" vertical="center" wrapText="1"/>
      <protection/>
    </xf>
    <xf numFmtId="0" fontId="10" fillId="0" borderId="12" xfId="25" applyFont="1" applyBorder="1" applyAlignment="1">
      <alignment horizontal="centerContinuous" vertical="center" wrapText="1"/>
      <protection/>
    </xf>
    <xf numFmtId="0" fontId="10" fillId="0" borderId="2" xfId="25" applyFont="1" applyBorder="1" applyAlignment="1">
      <alignment horizontal="centerContinuous" vertical="center" wrapText="1"/>
      <protection/>
    </xf>
    <xf numFmtId="0" fontId="10" fillId="2" borderId="4" xfId="25" applyFont="1" applyFill="1" applyBorder="1" applyAlignment="1">
      <alignment horizontal="centerContinuous" vertical="center" wrapText="1"/>
      <protection/>
    </xf>
    <xf numFmtId="0" fontId="10" fillId="2" borderId="2" xfId="25" applyFont="1" applyFill="1" applyBorder="1" applyAlignment="1">
      <alignment horizontal="centerContinuous" vertical="center" wrapText="1"/>
      <protection/>
    </xf>
    <xf numFmtId="1" fontId="11" fillId="2" borderId="3" xfId="25" applyNumberFormat="1" applyFont="1" applyFill="1" applyBorder="1" applyAlignment="1" applyProtection="1">
      <alignment vertical="center"/>
      <protection locked="0"/>
    </xf>
    <xf numFmtId="1" fontId="11" fillId="2" borderId="13" xfId="25" applyNumberFormat="1" applyFont="1" applyFill="1" applyBorder="1" applyAlignment="1" applyProtection="1">
      <alignment vertical="center"/>
      <protection locked="0"/>
    </xf>
    <xf numFmtId="1" fontId="11" fillId="2" borderId="5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0" fontId="10" fillId="0" borderId="4" xfId="25" applyFont="1" applyBorder="1" applyAlignment="1">
      <alignment horizontal="left" vertical="center" wrapText="1"/>
      <protection/>
    </xf>
    <xf numFmtId="1" fontId="11" fillId="0" borderId="3" xfId="25" applyNumberFormat="1" applyFont="1" applyFill="1" applyBorder="1" applyAlignment="1" applyProtection="1">
      <alignment vertical="center"/>
      <protection locked="0"/>
    </xf>
    <xf numFmtId="3" fontId="11" fillId="0" borderId="0" xfId="25" applyNumberFormat="1" applyFont="1" applyBorder="1" applyProtection="1">
      <alignment/>
      <protection/>
    </xf>
    <xf numFmtId="0" fontId="10" fillId="0" borderId="3" xfId="25" applyFont="1" applyBorder="1" applyAlignment="1">
      <alignment horizontal="centerContinuous" vertical="center" wrapText="1"/>
      <protection/>
    </xf>
    <xf numFmtId="0" fontId="10" fillId="0" borderId="5" xfId="25" applyFont="1" applyBorder="1" applyAlignment="1">
      <alignment horizontal="centerContinuous" vertical="center" wrapText="1"/>
      <protection/>
    </xf>
    <xf numFmtId="0" fontId="10" fillId="0" borderId="7" xfId="25" applyFont="1" applyBorder="1" applyAlignment="1">
      <alignment horizontal="left" vertical="center" wrapText="1"/>
      <protection/>
    </xf>
    <xf numFmtId="0" fontId="10" fillId="0" borderId="2" xfId="25" applyFont="1" applyBorder="1" applyAlignment="1">
      <alignment horizontal="center" vertical="center" wrapText="1"/>
      <protection/>
    </xf>
    <xf numFmtId="0" fontId="10" fillId="0" borderId="2" xfId="25" applyFont="1" applyFill="1" applyBorder="1" applyAlignment="1">
      <alignment horizontal="center" vertical="center" wrapText="1"/>
      <protection/>
    </xf>
    <xf numFmtId="0" fontId="10" fillId="0" borderId="14" xfId="25" applyFont="1" applyBorder="1" applyAlignment="1">
      <alignment horizontal="centerContinuous" vertical="center" wrapText="1"/>
      <protection/>
    </xf>
    <xf numFmtId="0" fontId="10" fillId="2" borderId="12" xfId="25" applyFont="1" applyFill="1" applyBorder="1" applyAlignment="1">
      <alignment horizontal="center" vertical="center" wrapText="1"/>
      <protection/>
    </xf>
    <xf numFmtId="0" fontId="10" fillId="0" borderId="7" xfId="25" applyFont="1" applyBorder="1" applyAlignment="1">
      <alignment horizontal="centerContinuous" vertical="center" wrapText="1"/>
      <protection/>
    </xf>
    <xf numFmtId="0" fontId="10" fillId="0" borderId="8" xfId="25" applyFont="1" applyBorder="1" applyAlignment="1">
      <alignment horizontal="center" vertical="center" wrapText="1"/>
      <protection/>
    </xf>
    <xf numFmtId="0" fontId="10" fillId="0" borderId="15" xfId="25" applyFont="1" applyBorder="1" applyAlignment="1">
      <alignment horizontal="centerContinuous" vertical="center" wrapText="1"/>
      <protection/>
    </xf>
    <xf numFmtId="0" fontId="10" fillId="0" borderId="16" xfId="25" applyFont="1" applyBorder="1" applyAlignment="1">
      <alignment horizontal="centerContinuous" vertical="center" wrapText="1"/>
      <protection/>
    </xf>
    <xf numFmtId="49" fontId="10" fillId="0" borderId="7" xfId="25" applyNumberFormat="1" applyFont="1" applyBorder="1" applyAlignment="1">
      <alignment horizontal="centerContinuous" vertical="center" wrapText="1"/>
      <protection/>
    </xf>
    <xf numFmtId="49" fontId="10" fillId="0" borderId="8" xfId="25" applyNumberFormat="1" applyFont="1" applyBorder="1" applyAlignment="1">
      <alignment horizontal="centerContinuous" vertical="center" wrapText="1"/>
      <protection/>
    </xf>
    <xf numFmtId="0" fontId="7" fillId="0" borderId="0" xfId="22" applyFont="1" applyBorder="1" applyAlignment="1" applyProtection="1">
      <alignment horizontal="left" vertical="top" wrapText="1"/>
      <protection locked="0"/>
    </xf>
    <xf numFmtId="0" fontId="7" fillId="0" borderId="0" xfId="22" applyFont="1" applyBorder="1" applyAlignment="1" applyProtection="1">
      <alignment horizontal="centerContinuous" vertical="top" wrapText="1"/>
      <protection locked="0"/>
    </xf>
    <xf numFmtId="0" fontId="7" fillId="0" borderId="0" xfId="22" applyFont="1" applyAlignment="1" applyProtection="1">
      <alignment horizontal="left" vertical="top" wrapText="1"/>
      <protection locked="0"/>
    </xf>
    <xf numFmtId="0" fontId="9" fillId="0" borderId="0" xfId="22" applyFont="1" applyBorder="1" applyAlignment="1" applyProtection="1">
      <alignment horizontal="centerContinuous" vertical="top" wrapText="1"/>
      <protection locked="0"/>
    </xf>
    <xf numFmtId="0" fontId="7" fillId="0" borderId="0" xfId="22" applyFont="1" applyAlignment="1" applyProtection="1">
      <alignment horizontal="center" vertical="top" wrapText="1"/>
      <protection locked="0"/>
    </xf>
    <xf numFmtId="0" fontId="9" fillId="0" borderId="0" xfId="22" applyFont="1" applyAlignment="1" applyProtection="1">
      <alignment horizontal="left" vertical="top"/>
      <protection locked="0"/>
    </xf>
    <xf numFmtId="0" fontId="7" fillId="0" borderId="0" xfId="22" applyFont="1" applyBorder="1" applyAlignment="1" applyProtection="1">
      <alignment horizontal="center" vertical="top"/>
      <protection locked="0"/>
    </xf>
    <xf numFmtId="0" fontId="7" fillId="0" borderId="0" xfId="23" applyFont="1" applyAlignment="1" applyProtection="1">
      <alignment wrapText="1"/>
      <protection locked="0"/>
    </xf>
    <xf numFmtId="0" fontId="7" fillId="0" borderId="17" xfId="22" applyFont="1" applyBorder="1" applyAlignment="1" applyProtection="1">
      <alignment horizontal="center" vertical="center"/>
      <protection/>
    </xf>
    <xf numFmtId="0" fontId="7" fillId="0" borderId="18" xfId="22" applyFont="1" applyBorder="1" applyAlignment="1" applyProtection="1">
      <alignment horizontal="center" vertical="top" wrapText="1"/>
      <protection/>
    </xf>
    <xf numFmtId="14" fontId="7" fillId="0" borderId="18" xfId="22" applyNumberFormat="1" applyFont="1" applyBorder="1" applyAlignment="1" applyProtection="1">
      <alignment horizontal="center" vertical="top" wrapText="1"/>
      <protection/>
    </xf>
    <xf numFmtId="49" fontId="7" fillId="0" borderId="18" xfId="22" applyNumberFormat="1" applyFont="1" applyBorder="1" applyAlignment="1" applyProtection="1">
      <alignment horizontal="center" vertical="center" wrapText="1"/>
      <protection/>
    </xf>
    <xf numFmtId="14" fontId="7" fillId="0" borderId="19" xfId="22" applyNumberFormat="1" applyFont="1" applyBorder="1" applyAlignment="1" applyProtection="1">
      <alignment horizontal="center" vertical="top" wrapText="1"/>
      <protection/>
    </xf>
    <xf numFmtId="0" fontId="7" fillId="0" borderId="20" xfId="22" applyFont="1" applyBorder="1" applyAlignment="1" applyProtection="1">
      <alignment horizontal="center" vertical="center" wrapText="1"/>
      <protection/>
    </xf>
    <xf numFmtId="0" fontId="7" fillId="0" borderId="1" xfId="22" applyFont="1" applyBorder="1" applyAlignment="1" applyProtection="1">
      <alignment horizontal="center" vertical="top" wrapText="1"/>
      <protection/>
    </xf>
    <xf numFmtId="49" fontId="7" fillId="0" borderId="1" xfId="22" applyNumberFormat="1" applyFont="1" applyBorder="1" applyAlignment="1" applyProtection="1">
      <alignment horizontal="center" vertical="center" wrapText="1"/>
      <protection/>
    </xf>
    <xf numFmtId="0" fontId="7" fillId="0" borderId="6" xfId="22" applyFont="1" applyBorder="1" applyAlignment="1" applyProtection="1">
      <alignment horizontal="center" vertical="top" wrapText="1"/>
      <protection/>
    </xf>
    <xf numFmtId="49" fontId="7" fillId="0" borderId="1" xfId="22" applyNumberFormat="1" applyFont="1" applyBorder="1" applyAlignment="1" applyProtection="1">
      <alignment horizontal="right" vertical="top" wrapText="1"/>
      <protection/>
    </xf>
    <xf numFmtId="0" fontId="9" fillId="0" borderId="1" xfId="22" applyFont="1" applyBorder="1" applyAlignment="1" applyProtection="1">
      <alignment vertical="top" wrapText="1"/>
      <protection/>
    </xf>
    <xf numFmtId="0" fontId="9" fillId="0" borderId="3" xfId="22" applyFont="1" applyBorder="1" applyAlignment="1" applyProtection="1">
      <alignment vertical="top" wrapText="1"/>
      <protection/>
    </xf>
    <xf numFmtId="49" fontId="7" fillId="2" borderId="7" xfId="22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2" applyFont="1" applyFill="1" applyBorder="1" applyAlignment="1" applyProtection="1">
      <alignment vertical="top" wrapText="1"/>
      <protection/>
    </xf>
    <xf numFmtId="0" fontId="9" fillId="0" borderId="1" xfId="22" applyFont="1" applyBorder="1" applyAlignment="1" applyProtection="1">
      <alignment horizontal="right" vertical="top" wrapText="1"/>
      <protection/>
    </xf>
    <xf numFmtId="0" fontId="18" fillId="6" borderId="1" xfId="22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2" applyNumberFormat="1" applyFont="1" applyBorder="1" applyAlignment="1" applyProtection="1">
      <alignment horizontal="right" vertical="top" wrapText="1"/>
      <protection/>
    </xf>
    <xf numFmtId="1" fontId="5" fillId="0" borderId="1" xfId="22" applyNumberFormat="1" applyFont="1" applyBorder="1" applyAlignment="1" applyProtection="1">
      <alignment horizontal="right" vertical="top" wrapText="1"/>
      <protection/>
    </xf>
    <xf numFmtId="0" fontId="18" fillId="6" borderId="1" xfId="22" applyFont="1" applyFill="1" applyBorder="1" applyAlignment="1" applyProtection="1">
      <alignment vertical="top"/>
      <protection/>
    </xf>
    <xf numFmtId="49" fontId="5" fillId="0" borderId="1" xfId="22" applyNumberFormat="1" applyFont="1" applyFill="1" applyBorder="1" applyAlignment="1" applyProtection="1">
      <alignment horizontal="right" vertical="top" wrapText="1"/>
      <protection/>
    </xf>
    <xf numFmtId="1" fontId="6" fillId="0" borderId="1" xfId="22" applyNumberFormat="1" applyFont="1" applyBorder="1" applyAlignment="1" applyProtection="1">
      <alignment horizontal="right" vertical="top" wrapText="1"/>
      <protection/>
    </xf>
    <xf numFmtId="1" fontId="8" fillId="0" borderId="3" xfId="22" applyNumberFormat="1" applyFont="1" applyBorder="1" applyAlignment="1" applyProtection="1">
      <alignment horizontal="right"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2" applyNumberFormat="1" applyFont="1" applyBorder="1" applyAlignment="1" applyProtection="1">
      <alignment horizontal="right" vertical="top" wrapText="1"/>
      <protection/>
    </xf>
    <xf numFmtId="49" fontId="6" fillId="0" borderId="1" xfId="22" applyNumberFormat="1" applyFont="1" applyFill="1" applyBorder="1" applyAlignment="1" applyProtection="1">
      <alignment horizontal="right" vertical="top" wrapText="1"/>
      <protection/>
    </xf>
    <xf numFmtId="1" fontId="18" fillId="6" borderId="1" xfId="22" applyNumberFormat="1" applyFont="1" applyFill="1" applyBorder="1" applyAlignment="1" applyProtection="1">
      <alignment vertical="top" wrapText="1"/>
      <protection/>
    </xf>
    <xf numFmtId="1" fontId="9" fillId="0" borderId="1" xfId="22" applyNumberFormat="1" applyFont="1" applyBorder="1" applyAlignment="1" applyProtection="1">
      <alignment vertical="top" wrapText="1"/>
      <protection/>
    </xf>
    <xf numFmtId="1" fontId="18" fillId="6" borderId="1" xfId="22" applyNumberFormat="1" applyFont="1" applyFill="1" applyBorder="1" applyAlignment="1" applyProtection="1">
      <alignment vertical="top"/>
      <protection/>
    </xf>
    <xf numFmtId="1" fontId="4" fillId="0" borderId="7" xfId="22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2" applyNumberFormat="1" applyFont="1" applyBorder="1" applyAlignment="1" applyProtection="1">
      <alignment horizontal="right" vertical="top" wrapText="1"/>
      <protection/>
    </xf>
    <xf numFmtId="1" fontId="7" fillId="0" borderId="7" xfId="22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2" applyNumberFormat="1" applyFont="1" applyBorder="1" applyAlignment="1" applyProtection="1">
      <alignment horizontal="right"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2" applyNumberFormat="1" applyFont="1" applyFill="1" applyBorder="1" applyAlignment="1" applyProtection="1">
      <alignment vertical="top"/>
      <protection/>
    </xf>
    <xf numFmtId="0" fontId="18" fillId="6" borderId="20" xfId="22" applyNumberFormat="1" applyFont="1" applyFill="1" applyBorder="1" applyAlignment="1" applyProtection="1">
      <alignment vertical="top" wrapText="1"/>
      <protection/>
    </xf>
    <xf numFmtId="49" fontId="4" fillId="0" borderId="1" xfId="22" applyNumberFormat="1" applyFont="1" applyFill="1" applyBorder="1" applyAlignment="1" applyProtection="1">
      <alignment horizontal="right" vertical="top" wrapText="1"/>
      <protection/>
    </xf>
    <xf numFmtId="1" fontId="7" fillId="0" borderId="1" xfId="22" applyNumberFormat="1" applyFont="1" applyBorder="1" applyAlignment="1" applyProtection="1">
      <alignment horizontal="right" vertical="top" wrapText="1"/>
      <protection/>
    </xf>
    <xf numFmtId="1" fontId="9" fillId="0" borderId="1" xfId="22" applyNumberFormat="1" applyFont="1" applyBorder="1" applyAlignment="1" applyProtection="1">
      <alignment horizontal="right" vertical="top" wrapText="1"/>
      <protection/>
    </xf>
    <xf numFmtId="1" fontId="6" fillId="0" borderId="4" xfId="22" applyNumberFormat="1" applyFont="1" applyBorder="1" applyAlignment="1" applyProtection="1">
      <alignment horizontal="right" vertical="top" wrapText="1"/>
      <protection/>
    </xf>
    <xf numFmtId="1" fontId="5" fillId="0" borderId="7" xfId="22" applyNumberFormat="1" applyFont="1" applyBorder="1" applyAlignment="1" applyProtection="1">
      <alignment horizontal="right" vertical="top" wrapText="1"/>
      <protection/>
    </xf>
    <xf numFmtId="1" fontId="9" fillId="0" borderId="21" xfId="22" applyNumberFormat="1" applyFont="1" applyBorder="1" applyAlignment="1" applyProtection="1">
      <alignment vertical="top" wrapText="1"/>
      <protection/>
    </xf>
    <xf numFmtId="1" fontId="9" fillId="0" borderId="22" xfId="22" applyNumberFormat="1" applyFont="1" applyBorder="1" applyAlignment="1" applyProtection="1">
      <alignment vertical="top" wrapText="1"/>
      <protection/>
    </xf>
    <xf numFmtId="1" fontId="5" fillId="0" borderId="14" xfId="22" applyNumberFormat="1" applyFont="1" applyBorder="1" applyAlignment="1" applyProtection="1">
      <alignment horizontal="right" vertical="top" wrapText="1"/>
      <protection/>
    </xf>
    <xf numFmtId="1" fontId="9" fillId="0" borderId="23" xfId="22" applyNumberFormat="1" applyFont="1" applyBorder="1" applyAlignment="1" applyProtection="1">
      <alignment vertical="top" wrapText="1"/>
      <protection/>
    </xf>
    <xf numFmtId="1" fontId="9" fillId="0" borderId="24" xfId="22" applyNumberFormat="1" applyFont="1" applyBorder="1" applyAlignment="1" applyProtection="1">
      <alignment vertical="top" wrapText="1"/>
      <protection/>
    </xf>
    <xf numFmtId="1" fontId="6" fillId="0" borderId="2" xfId="22" applyNumberFormat="1" applyFont="1" applyBorder="1" applyAlignment="1" applyProtection="1">
      <alignment horizontal="right" vertical="top" wrapText="1"/>
      <protection/>
    </xf>
    <xf numFmtId="1" fontId="6" fillId="2" borderId="1" xfId="22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4" fillId="0" borderId="1" xfId="22" applyNumberFormat="1" applyFont="1" applyBorder="1" applyAlignment="1" applyProtection="1">
      <alignment horizontal="right" vertical="top" wrapText="1"/>
      <protection/>
    </xf>
    <xf numFmtId="49" fontId="4" fillId="0" borderId="27" xfId="22" applyNumberFormat="1" applyFont="1" applyBorder="1" applyAlignment="1" applyProtection="1">
      <alignment horizontal="right" vertical="top" wrapText="1"/>
      <protection/>
    </xf>
    <xf numFmtId="1" fontId="4" fillId="0" borderId="27" xfId="22" applyNumberFormat="1" applyFont="1" applyBorder="1" applyAlignment="1" applyProtection="1">
      <alignment horizontal="right" vertical="top" wrapText="1"/>
      <protection/>
    </xf>
    <xf numFmtId="0" fontId="5" fillId="0" borderId="0" xfId="22" applyFont="1" applyAlignment="1" applyProtection="1">
      <alignment vertical="top"/>
      <protection/>
    </xf>
    <xf numFmtId="1" fontId="5" fillId="0" borderId="0" xfId="22" applyNumberFormat="1" applyFont="1" applyAlignment="1" applyProtection="1">
      <alignment vertical="top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5" xfId="24" applyFont="1" applyBorder="1" applyAlignment="1" applyProtection="1">
      <alignment horizontal="center" vertical="center" wrapText="1"/>
      <protection/>
    </xf>
    <xf numFmtId="0" fontId="10" fillId="0" borderId="3" xfId="24" applyFont="1" applyBorder="1" applyAlignment="1" applyProtection="1">
      <alignment horizontal="center" vertical="center" wrapText="1"/>
      <protection/>
    </xf>
    <xf numFmtId="0" fontId="10" fillId="0" borderId="2" xfId="24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vertical="center" wrapText="1"/>
      <protection/>
    </xf>
    <xf numFmtId="0" fontId="11" fillId="0" borderId="1" xfId="24" applyFont="1" applyFill="1" applyBorder="1" applyProtection="1">
      <alignment/>
      <protection/>
    </xf>
    <xf numFmtId="0" fontId="11" fillId="0" borderId="1" xfId="24" applyFont="1" applyBorder="1" applyAlignment="1" applyProtection="1">
      <alignment vertical="center" wrapText="1"/>
      <protection/>
    </xf>
    <xf numFmtId="3" fontId="11" fillId="0" borderId="1" xfId="24" applyNumberFormat="1" applyFont="1" applyBorder="1" applyAlignment="1" applyProtection="1">
      <alignment horizontal="center" vertical="center"/>
      <protection/>
    </xf>
    <xf numFmtId="0" fontId="11" fillId="0" borderId="1" xfId="24" applyFont="1" applyFill="1" applyBorder="1" applyAlignment="1" applyProtection="1">
      <alignment vertical="center" wrapText="1"/>
      <protection/>
    </xf>
    <xf numFmtId="0" fontId="12" fillId="0" borderId="1" xfId="24" applyFont="1" applyBorder="1" applyAlignment="1" applyProtection="1">
      <alignment horizontal="right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3" fontId="12" fillId="0" borderId="1" xfId="24" applyNumberFormat="1" applyFont="1" applyBorder="1" applyAlignment="1" applyProtection="1">
      <alignment horizontal="center" vertical="center"/>
      <protection/>
    </xf>
    <xf numFmtId="0" fontId="11" fillId="0" borderId="1" xfId="24" applyFont="1" applyBorder="1" applyAlignment="1" applyProtection="1">
      <alignment wrapText="1"/>
      <protection/>
    </xf>
    <xf numFmtId="0" fontId="11" fillId="0" borderId="5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vertical="center" wrapText="1"/>
      <protection/>
    </xf>
    <xf numFmtId="0" fontId="12" fillId="0" borderId="5" xfId="24" applyFont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vertical="center" wrapText="1"/>
      <protection/>
    </xf>
    <xf numFmtId="0" fontId="11" fillId="0" borderId="20" xfId="24" applyFont="1" applyBorder="1" applyAlignment="1" applyProtection="1">
      <alignment vertical="center" wrapText="1"/>
      <protection/>
    </xf>
    <xf numFmtId="49" fontId="11" fillId="0" borderId="5" xfId="24" applyNumberFormat="1" applyFont="1" applyBorder="1" applyAlignment="1" applyProtection="1">
      <alignment horizontal="center" vertical="center" wrapText="1"/>
      <protection/>
    </xf>
    <xf numFmtId="0" fontId="11" fillId="0" borderId="13" xfId="24" applyFont="1" applyBorder="1" applyAlignment="1" applyProtection="1">
      <alignment vertical="center" wrapText="1"/>
      <protection/>
    </xf>
    <xf numFmtId="0" fontId="10" fillId="0" borderId="3" xfId="24" applyFont="1" applyBorder="1" applyAlignment="1" applyProtection="1">
      <alignment vertical="center" wrapText="1"/>
      <protection/>
    </xf>
    <xf numFmtId="0" fontId="14" fillId="0" borderId="1" xfId="24" applyFont="1" applyBorder="1" applyAlignment="1" applyProtection="1">
      <alignment vertical="center" wrapText="1"/>
      <protection/>
    </xf>
    <xf numFmtId="0" fontId="11" fillId="0" borderId="0" xfId="24" applyFont="1" applyBorder="1" applyAlignment="1" applyProtection="1">
      <alignment wrapText="1"/>
      <protection/>
    </xf>
    <xf numFmtId="1" fontId="11" fillId="0" borderId="1" xfId="24" applyNumberFormat="1" applyFont="1" applyBorder="1" applyAlignment="1" applyProtection="1">
      <alignment vertical="center"/>
      <protection/>
    </xf>
    <xf numFmtId="1" fontId="9" fillId="7" borderId="6" xfId="22" applyNumberFormat="1" applyFont="1" applyFill="1" applyBorder="1" applyAlignment="1" applyProtection="1">
      <alignment vertical="top" wrapText="1"/>
      <protection locked="0"/>
    </xf>
    <xf numFmtId="1" fontId="9" fillId="7" borderId="3" xfId="22" applyNumberFormat="1" applyFont="1" applyFill="1" applyBorder="1" applyAlignment="1" applyProtection="1">
      <alignment vertical="top" wrapText="1"/>
      <protection locked="0"/>
    </xf>
    <xf numFmtId="0" fontId="11" fillId="0" borderId="0" xfId="23" applyFont="1" applyAlignment="1" applyProtection="1">
      <alignment wrapText="1"/>
      <protection locked="0"/>
    </xf>
    <xf numFmtId="0" fontId="11" fillId="0" borderId="0" xfId="23" applyFont="1" applyFill="1" applyAlignment="1" applyProtection="1">
      <alignment wrapText="1"/>
      <protection locked="0"/>
    </xf>
    <xf numFmtId="0" fontId="10" fillId="0" borderId="0" xfId="23" applyFont="1" applyBorder="1" applyAlignment="1" applyProtection="1">
      <alignment horizontal="centerContinuous" vertical="center" wrapText="1"/>
      <protection locked="0"/>
    </xf>
    <xf numFmtId="0" fontId="10" fillId="0" borderId="0" xfId="23" applyFont="1" applyFill="1" applyBorder="1" applyAlignment="1" applyProtection="1">
      <alignment horizontal="centerContinuous" vertical="center" wrapText="1"/>
      <protection locked="0"/>
    </xf>
    <xf numFmtId="1" fontId="11" fillId="0" borderId="0" xfId="23" applyNumberFormat="1" applyFont="1" applyBorder="1" applyAlignment="1" applyProtection="1">
      <alignment wrapText="1"/>
      <protection/>
    </xf>
    <xf numFmtId="0" fontId="11" fillId="0" borderId="0" xfId="23" applyFont="1" applyAlignment="1" applyProtection="1">
      <alignment horizontal="centerContinuous" wrapText="1"/>
      <protection/>
    </xf>
    <xf numFmtId="0" fontId="11" fillId="0" borderId="0" xfId="23" applyFont="1" applyAlignment="1" applyProtection="1">
      <alignment horizontal="center" wrapText="1"/>
      <protection/>
    </xf>
    <xf numFmtId="0" fontId="10" fillId="0" borderId="0" xfId="23" applyFont="1" applyAlignment="1" applyProtection="1">
      <alignment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14" fontId="10" fillId="0" borderId="1" xfId="23" applyNumberFormat="1" applyFont="1" applyFill="1" applyBorder="1" applyAlignment="1" applyProtection="1">
      <alignment horizontal="center" vertical="center" wrapText="1"/>
      <protection/>
    </xf>
    <xf numFmtId="0" fontId="11" fillId="0" borderId="0" xfId="23" applyFont="1" applyBorder="1" applyAlignment="1" applyProtection="1">
      <alignment horizontal="center" wrapText="1"/>
      <protection/>
    </xf>
    <xf numFmtId="49" fontId="10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wrapText="1"/>
      <protection/>
    </xf>
    <xf numFmtId="49" fontId="12" fillId="0" borderId="1" xfId="23" applyNumberFormat="1" applyFont="1" applyBorder="1" applyAlignment="1" applyProtection="1">
      <alignment wrapText="1"/>
      <protection/>
    </xf>
    <xf numFmtId="0" fontId="11" fillId="0" borderId="1" xfId="23" applyFont="1" applyBorder="1" applyAlignment="1" applyProtection="1">
      <alignment wrapText="1"/>
      <protection/>
    </xf>
    <xf numFmtId="49" fontId="11" fillId="0" borderId="1" xfId="23" applyNumberFormat="1" applyFont="1" applyBorder="1" applyAlignment="1" applyProtection="1">
      <alignment horizontal="center" wrapText="1"/>
      <protection/>
    </xf>
    <xf numFmtId="0" fontId="11" fillId="0" borderId="1" xfId="23" applyFont="1" applyFill="1" applyBorder="1" applyAlignment="1" applyProtection="1">
      <alignment wrapText="1"/>
      <protection/>
    </xf>
    <xf numFmtId="49" fontId="11" fillId="0" borderId="1" xfId="23" applyNumberFormat="1" applyFont="1" applyFill="1" applyBorder="1" applyAlignment="1" applyProtection="1">
      <alignment horizontal="center" wrapText="1"/>
      <protection/>
    </xf>
    <xf numFmtId="0" fontId="10" fillId="0" borderId="1" xfId="23" applyFont="1" applyBorder="1" applyAlignment="1" applyProtection="1">
      <alignment horizontal="right" wrapText="1"/>
      <protection/>
    </xf>
    <xf numFmtId="49" fontId="10" fillId="0" borderId="1" xfId="23" applyNumberFormat="1" applyFont="1" applyBorder="1" applyAlignment="1" applyProtection="1">
      <alignment horizontal="center" wrapText="1"/>
      <protection/>
    </xf>
    <xf numFmtId="49" fontId="12" fillId="0" borderId="1" xfId="23" applyNumberFormat="1" applyFont="1" applyBorder="1" applyAlignment="1" applyProtection="1">
      <alignment horizontal="center" wrapText="1"/>
      <protection/>
    </xf>
    <xf numFmtId="1" fontId="11" fillId="0" borderId="1" xfId="23" applyNumberFormat="1" applyFont="1" applyFill="1" applyBorder="1" applyAlignment="1" applyProtection="1">
      <alignment wrapText="1"/>
      <protection/>
    </xf>
    <xf numFmtId="0" fontId="10" fillId="0" borderId="1" xfId="23" applyFont="1" applyBorder="1" applyAlignment="1" applyProtection="1">
      <alignment wrapText="1"/>
      <protection/>
    </xf>
    <xf numFmtId="49" fontId="11" fillId="0" borderId="0" xfId="23" applyNumberFormat="1" applyFont="1" applyBorder="1" applyAlignment="1" applyProtection="1">
      <alignment wrapText="1"/>
      <protection/>
    </xf>
    <xf numFmtId="1" fontId="11" fillId="0" borderId="0" xfId="23" applyNumberFormat="1" applyFont="1" applyFill="1" applyBorder="1" applyAlignment="1" applyProtection="1">
      <alignment wrapText="1"/>
      <protection/>
    </xf>
    <xf numFmtId="0" fontId="10" fillId="0" borderId="0" xfId="23" applyFont="1" applyAlignment="1" applyProtection="1">
      <alignment horizontal="center"/>
      <protection/>
    </xf>
    <xf numFmtId="1" fontId="11" fillId="0" borderId="1" xfId="25" applyNumberFormat="1" applyFont="1" applyFill="1" applyBorder="1" applyAlignment="1" applyProtection="1">
      <alignment vertical="center"/>
      <protection/>
    </xf>
    <xf numFmtId="1" fontId="11" fillId="0" borderId="3" xfId="25" applyNumberFormat="1" applyFont="1" applyFill="1" applyBorder="1" applyAlignment="1" applyProtection="1">
      <alignment vertical="center"/>
      <protection/>
    </xf>
    <xf numFmtId="0" fontId="10" fillId="0" borderId="0" xfId="25" applyFont="1" applyBorder="1" applyAlignment="1" applyProtection="1">
      <alignment vertical="center" wrapText="1"/>
      <protection locked="0"/>
    </xf>
    <xf numFmtId="49" fontId="10" fillId="0" borderId="0" xfId="25" applyNumberFormat="1" applyFont="1" applyBorder="1" applyAlignment="1" applyProtection="1">
      <alignment horizontal="center" vertical="center" wrapText="1"/>
      <protection locked="0"/>
    </xf>
    <xf numFmtId="0" fontId="11" fillId="0" borderId="0" xfId="25" applyFont="1" applyBorder="1" applyProtection="1">
      <alignment/>
      <protection locked="0"/>
    </xf>
    <xf numFmtId="0" fontId="10" fillId="0" borderId="0" xfId="24" applyFont="1" applyBorder="1" applyAlignment="1" applyProtection="1">
      <alignment wrapText="1"/>
      <protection locked="0"/>
    </xf>
    <xf numFmtId="1" fontId="11" fillId="0" borderId="0" xfId="24" applyNumberFormat="1" applyFont="1" applyBorder="1" applyProtection="1">
      <alignment/>
      <protection locked="0"/>
    </xf>
    <xf numFmtId="0" fontId="10" fillId="0" borderId="0" xfId="24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2" applyFont="1" applyBorder="1" applyAlignment="1" applyProtection="1">
      <alignment horizontal="left" vertical="top" wrapText="1"/>
      <protection locked="0"/>
    </xf>
    <xf numFmtId="1" fontId="10" fillId="4" borderId="1" xfId="24" applyNumberFormat="1" applyFont="1" applyFill="1" applyBorder="1" applyAlignment="1" applyProtection="1">
      <alignment vertical="center"/>
      <protection locked="0"/>
    </xf>
    <xf numFmtId="0" fontId="9" fillId="0" borderId="0" xfId="22" applyFont="1" applyBorder="1" applyAlignment="1" applyProtection="1">
      <alignment vertical="top"/>
      <protection locked="0"/>
    </xf>
    <xf numFmtId="49" fontId="7" fillId="0" borderId="0" xfId="22" applyNumberFormat="1" applyFont="1" applyBorder="1" applyAlignment="1" applyProtection="1">
      <alignment vertical="top" wrapText="1"/>
      <protection locked="0"/>
    </xf>
    <xf numFmtId="1" fontId="9" fillId="0" borderId="0" xfId="22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2" applyFont="1" applyFill="1" applyAlignment="1" applyProtection="1">
      <alignment horizontal="right" vertical="top" wrapText="1"/>
      <protection locked="0"/>
    </xf>
    <xf numFmtId="0" fontId="17" fillId="6" borderId="1" xfId="22" applyFont="1" applyFill="1" applyBorder="1" applyAlignment="1" applyProtection="1">
      <alignment horizontal="left" vertical="top" wrapText="1"/>
      <protection/>
    </xf>
    <xf numFmtId="1" fontId="17" fillId="6" borderId="1" xfId="22" applyNumberFormat="1" applyFont="1" applyFill="1" applyBorder="1" applyAlignment="1" applyProtection="1">
      <alignment vertical="top" wrapText="1"/>
      <protection/>
    </xf>
    <xf numFmtId="0" fontId="17" fillId="6" borderId="28" xfId="22" applyFont="1" applyFill="1" applyBorder="1" applyAlignment="1" applyProtection="1">
      <alignment horizontal="left" vertical="top" wrapText="1"/>
      <protection/>
    </xf>
    <xf numFmtId="0" fontId="17" fillId="6" borderId="20" xfId="22" applyFont="1" applyFill="1" applyBorder="1" applyAlignment="1" applyProtection="1">
      <alignment vertical="top" wrapText="1"/>
      <protection/>
    </xf>
    <xf numFmtId="0" fontId="17" fillId="6" borderId="29" xfId="22" applyFont="1" applyFill="1" applyBorder="1" applyAlignment="1" applyProtection="1">
      <alignment vertical="top" wrapText="1"/>
      <protection/>
    </xf>
    <xf numFmtId="49" fontId="17" fillId="6" borderId="27" xfId="22" applyNumberFormat="1" applyFont="1" applyFill="1" applyBorder="1" applyAlignment="1" applyProtection="1">
      <alignment vertical="center" wrapText="1"/>
      <protection/>
    </xf>
    <xf numFmtId="0" fontId="17" fillId="6" borderId="1" xfId="22" applyFont="1" applyFill="1" applyBorder="1" applyAlignment="1" applyProtection="1">
      <alignment vertical="top" wrapText="1"/>
      <protection/>
    </xf>
    <xf numFmtId="0" fontId="10" fillId="0" borderId="0" xfId="25" applyFont="1" applyBorder="1" applyAlignment="1" applyProtection="1">
      <alignment horizontal="left" wrapText="1"/>
      <protection locked="0"/>
    </xf>
    <xf numFmtId="3" fontId="10" fillId="0" borderId="5" xfId="24" applyNumberFormat="1" applyFont="1" applyFill="1" applyBorder="1" applyAlignment="1" applyProtection="1">
      <alignment vertical="center"/>
      <protection/>
    </xf>
    <xf numFmtId="0" fontId="9" fillId="0" borderId="1" xfId="22" applyFont="1" applyBorder="1" applyAlignment="1" applyProtection="1">
      <alignment vertical="top"/>
      <protection locked="0"/>
    </xf>
    <xf numFmtId="0" fontId="7" fillId="0" borderId="1" xfId="22" applyFont="1" applyBorder="1" applyAlignment="1" applyProtection="1">
      <alignment horizontal="left" vertical="top" wrapText="1"/>
      <protection locked="0"/>
    </xf>
    <xf numFmtId="0" fontId="10" fillId="0" borderId="0" xfId="24" applyFont="1" applyBorder="1" applyAlignment="1" applyProtection="1">
      <alignment horizontal="centerContinuous" vertical="center" wrapText="1"/>
      <protection/>
    </xf>
    <xf numFmtId="0" fontId="11" fillId="0" borderId="0" xfId="24" applyFont="1" applyBorder="1" applyAlignment="1" applyProtection="1">
      <alignment horizontal="centerContinuous"/>
      <protection/>
    </xf>
    <xf numFmtId="0" fontId="11" fillId="0" borderId="26" xfId="24" applyFont="1" applyBorder="1" applyAlignment="1" applyProtection="1">
      <alignment horizontal="centerContinuous"/>
      <protection/>
    </xf>
    <xf numFmtId="0" fontId="11" fillId="0" borderId="0" xfId="24" applyFont="1" applyAlignment="1" applyProtection="1">
      <alignment horizontal="centerContinuous" wrapText="1"/>
      <protection/>
    </xf>
    <xf numFmtId="0" fontId="10" fillId="0" borderId="0" xfId="22" applyFont="1" applyBorder="1" applyAlignment="1" applyProtection="1">
      <alignment vertical="top" wrapText="1"/>
      <protection/>
    </xf>
    <xf numFmtId="0" fontId="10" fillId="0" borderId="0" xfId="23" applyFont="1" applyBorder="1" applyAlignment="1" applyProtection="1">
      <alignment horizontal="centerContinuous" vertical="center" wrapText="1"/>
      <protection/>
    </xf>
    <xf numFmtId="0" fontId="10" fillId="0" borderId="0" xfId="23" applyFont="1" applyFill="1" applyBorder="1" applyAlignment="1" applyProtection="1">
      <alignment horizontal="centerContinuous" vertical="center" wrapText="1"/>
      <protection/>
    </xf>
    <xf numFmtId="0" fontId="10" fillId="0" borderId="0" xfId="22" applyFont="1" applyBorder="1" applyAlignment="1" applyProtection="1">
      <alignment horizontal="left" vertical="top"/>
      <protection/>
    </xf>
    <xf numFmtId="0" fontId="10" fillId="0" borderId="0" xfId="22" applyFont="1" applyBorder="1" applyAlignment="1" applyProtection="1">
      <alignment vertical="top"/>
      <protection/>
    </xf>
    <xf numFmtId="0" fontId="10" fillId="0" borderId="0" xfId="22" applyFont="1" applyFill="1" applyBorder="1" applyAlignment="1" applyProtection="1">
      <alignment vertical="top" wrapText="1"/>
      <protection/>
    </xf>
    <xf numFmtId="0" fontId="10" fillId="0" borderId="0" xfId="23" applyFont="1" applyFill="1" applyBorder="1" applyAlignment="1" applyProtection="1">
      <alignment horizontal="right" vertical="center" wrapText="1"/>
      <protection/>
    </xf>
    <xf numFmtId="0" fontId="10" fillId="0" borderId="0" xfId="25" applyFont="1" applyAlignment="1" applyProtection="1">
      <alignment horizontal="centerContinuous" wrapText="1"/>
      <protection/>
    </xf>
    <xf numFmtId="49" fontId="10" fillId="0" borderId="0" xfId="25" applyNumberFormat="1" applyFont="1" applyAlignment="1" applyProtection="1">
      <alignment horizontal="center" wrapText="1"/>
      <protection/>
    </xf>
    <xf numFmtId="0" fontId="10" fillId="0" borderId="0" xfId="25" applyFont="1" applyAlignment="1" applyProtection="1">
      <alignment horizontal="centerContinuous"/>
      <protection/>
    </xf>
    <xf numFmtId="0" fontId="11" fillId="0" borderId="0" xfId="25" applyFont="1" applyProtection="1">
      <alignment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horizontal="left" vertical="top" wrapText="1"/>
      <protection/>
    </xf>
    <xf numFmtId="0" fontId="10" fillId="0" borderId="0" xfId="25" applyFont="1" applyProtection="1">
      <alignment/>
      <protection/>
    </xf>
    <xf numFmtId="0" fontId="10" fillId="0" borderId="0" xfId="23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2" applyNumberFormat="1" applyFont="1" applyBorder="1" applyAlignment="1" applyProtection="1">
      <alignment horizontal="left" vertical="top" wrapText="1"/>
      <protection locked="0"/>
    </xf>
    <xf numFmtId="184" fontId="10" fillId="0" borderId="0" xfId="22" applyNumberFormat="1" applyFont="1" applyBorder="1" applyAlignment="1" applyProtection="1">
      <alignment horizontal="left" vertical="top"/>
      <protection/>
    </xf>
    <xf numFmtId="0" fontId="9" fillId="0" borderId="0" xfId="22" applyFont="1" applyAlignment="1" applyProtection="1">
      <alignment vertical="top"/>
      <protection/>
    </xf>
    <xf numFmtId="0" fontId="9" fillId="0" borderId="0" xfId="22" applyFont="1" applyAlignment="1" applyProtection="1">
      <alignment vertical="top" wrapText="1"/>
      <protection/>
    </xf>
    <xf numFmtId="0" fontId="10" fillId="0" borderId="0" xfId="25" applyFont="1">
      <alignment/>
      <protection/>
    </xf>
    <xf numFmtId="0" fontId="10" fillId="0" borderId="0" xfId="25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5" applyFont="1" applyAlignment="1" applyProtection="1">
      <alignment wrapText="1"/>
      <protection locked="0"/>
    </xf>
    <xf numFmtId="49" fontId="11" fillId="0" borderId="0" xfId="25" applyNumberFormat="1" applyFont="1" applyAlignment="1" applyProtection="1">
      <alignment horizontal="center" wrapText="1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>
      <alignment wrapText="1"/>
      <protection/>
    </xf>
    <xf numFmtId="49" fontId="11" fillId="0" borderId="0" xfId="25" applyNumberFormat="1" applyFont="1" applyAlignment="1">
      <alignment horizontal="center" wrapText="1"/>
      <protection/>
    </xf>
    <xf numFmtId="0" fontId="9" fillId="0" borderId="0" xfId="22" applyFont="1" applyFill="1" applyAlignment="1" applyProtection="1">
      <alignment vertical="top"/>
      <protection/>
    </xf>
    <xf numFmtId="0" fontId="9" fillId="0" borderId="0" xfId="22" applyFont="1" applyFill="1" applyAlignment="1" applyProtection="1">
      <alignment horizontal="right" vertical="top" wrapText="1"/>
      <protection/>
    </xf>
    <xf numFmtId="0" fontId="11" fillId="0" borderId="0" xfId="23" applyFont="1" applyFill="1" applyAlignment="1" applyProtection="1">
      <alignment wrapText="1"/>
      <protection/>
    </xf>
    <xf numFmtId="0" fontId="11" fillId="0" borderId="0" xfId="24" applyFont="1" applyProtection="1">
      <alignment/>
      <protection/>
    </xf>
    <xf numFmtId="0" fontId="11" fillId="0" borderId="0" xfId="24" applyFont="1">
      <alignment/>
      <protection/>
    </xf>
    <xf numFmtId="0" fontId="5" fillId="0" borderId="0" xfId="24" applyFont="1" applyAlignment="1" applyProtection="1">
      <alignment horizontal="left" wrapText="1"/>
      <protection/>
    </xf>
    <xf numFmtId="0" fontId="10" fillId="0" borderId="0" xfId="24" applyFont="1" applyAlignment="1" applyProtection="1">
      <alignment horizontal="right"/>
      <protection/>
    </xf>
    <xf numFmtId="0" fontId="11" fillId="0" borderId="1" xfId="24" applyFont="1" applyBorder="1" applyProtection="1">
      <alignment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1" fontId="11" fillId="3" borderId="1" xfId="24" applyNumberFormat="1" applyFont="1" applyFill="1" applyBorder="1" applyProtection="1">
      <alignment/>
      <protection locked="0"/>
    </xf>
    <xf numFmtId="49" fontId="12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Border="1" applyAlignment="1" applyProtection="1">
      <alignment horizontal="center" wrapText="1"/>
      <protection/>
    </xf>
    <xf numFmtId="1" fontId="11" fillId="0" borderId="1" xfId="24" applyNumberFormat="1" applyFont="1" applyBorder="1" applyProtection="1">
      <alignment/>
      <protection/>
    </xf>
    <xf numFmtId="0" fontId="12" fillId="0" borderId="1" xfId="24" applyFont="1" applyBorder="1" applyAlignment="1" applyProtection="1">
      <alignment horizontal="center" wrapText="1"/>
      <protection/>
    </xf>
    <xf numFmtId="1" fontId="11" fillId="5" borderId="1" xfId="24" applyNumberFormat="1" applyFont="1" applyFill="1" applyBorder="1" applyProtection="1">
      <alignment/>
      <protection locked="0"/>
    </xf>
    <xf numFmtId="0" fontId="12" fillId="0" borderId="1" xfId="24" applyFont="1" applyBorder="1" applyAlignment="1" applyProtection="1">
      <alignment horizontal="left" vertical="center" wrapText="1"/>
      <protection/>
    </xf>
    <xf numFmtId="0" fontId="11" fillId="0" borderId="1" xfId="24" applyFont="1" applyBorder="1" applyAlignment="1" applyProtection="1">
      <alignment horizontal="centerContinuous" wrapText="1"/>
      <protection/>
    </xf>
    <xf numFmtId="49" fontId="10" fillId="0" borderId="1" xfId="24" applyNumberFormat="1" applyFont="1" applyBorder="1" applyAlignment="1" applyProtection="1">
      <alignment horizontal="centerContinuous" wrapText="1"/>
      <protection/>
    </xf>
    <xf numFmtId="3" fontId="11" fillId="0" borderId="1" xfId="24" applyNumberFormat="1" applyFont="1" applyFill="1" applyBorder="1" applyProtection="1">
      <alignment/>
      <protection/>
    </xf>
    <xf numFmtId="0" fontId="11" fillId="0" borderId="0" xfId="24" applyFont="1" applyBorder="1" applyAlignment="1" applyProtection="1">
      <alignment wrapText="1"/>
      <protection locked="0"/>
    </xf>
    <xf numFmtId="0" fontId="19" fillId="0" borderId="0" xfId="24" applyFont="1" applyBorder="1" applyAlignment="1">
      <alignment vertical="center" wrapText="1"/>
      <protection/>
    </xf>
    <xf numFmtId="0" fontId="19" fillId="0" borderId="0" xfId="24" applyFont="1" applyBorder="1" applyAlignment="1" applyProtection="1">
      <alignment vertical="center" wrapText="1"/>
      <protection locked="0"/>
    </xf>
    <xf numFmtId="1" fontId="11" fillId="0" borderId="0" xfId="24" applyNumberFormat="1" applyFont="1" applyProtection="1">
      <alignment/>
      <protection locked="0"/>
    </xf>
    <xf numFmtId="0" fontId="11" fillId="0" borderId="0" xfId="24" applyFont="1" applyBorder="1" applyAlignment="1">
      <alignment wrapText="1"/>
      <protection/>
    </xf>
    <xf numFmtId="1" fontId="11" fillId="0" borderId="0" xfId="24" applyNumberFormat="1" applyFont="1" applyBorder="1">
      <alignment/>
      <protection/>
    </xf>
    <xf numFmtId="1" fontId="11" fillId="0" borderId="0" xfId="24" applyNumberFormat="1" applyFont="1">
      <alignment/>
      <protection/>
    </xf>
    <xf numFmtId="0" fontId="11" fillId="0" borderId="0" xfId="24" applyFont="1" applyBorder="1">
      <alignment/>
      <protection/>
    </xf>
    <xf numFmtId="0" fontId="11" fillId="0" borderId="0" xfId="24" applyFont="1" applyAlignment="1">
      <alignment wrapText="1"/>
      <protection/>
    </xf>
    <xf numFmtId="49" fontId="20" fillId="0" borderId="1" xfId="24" applyNumberFormat="1" applyFont="1" applyBorder="1" applyAlignment="1" applyProtection="1">
      <alignment horizontal="centerContinuous" wrapText="1"/>
      <protection/>
    </xf>
    <xf numFmtId="177" fontId="21" fillId="4" borderId="1" xfId="23" applyNumberFormat="1" applyFont="1" applyFill="1" applyBorder="1" applyAlignment="1" applyProtection="1">
      <alignment wrapText="1"/>
      <protection locked="0"/>
    </xf>
    <xf numFmtId="0" fontId="10" fillId="0" borderId="0" xfId="24" applyFont="1" applyBorder="1" applyAlignment="1" applyProtection="1">
      <alignment horizontal="left" wrapText="1"/>
      <protection/>
    </xf>
    <xf numFmtId="0" fontId="11" fillId="0" borderId="0" xfId="23" applyFont="1" applyFill="1" applyAlignment="1" applyProtection="1">
      <alignment horizontal="center" wrapText="1"/>
      <protection locked="0"/>
    </xf>
    <xf numFmtId="0" fontId="10" fillId="0" borderId="0" xfId="25" applyFont="1" applyAlignment="1">
      <alignment horizontal="center" wrapText="1"/>
      <protection/>
    </xf>
    <xf numFmtId="0" fontId="10" fillId="0" borderId="0" xfId="25" applyFont="1" applyBorder="1" applyAlignment="1" applyProtection="1">
      <alignment horizontal="left"/>
      <protection locked="0"/>
    </xf>
    <xf numFmtId="0" fontId="10" fillId="0" borderId="0" xfId="22" applyNumberFormat="1" applyFont="1" applyBorder="1" applyAlignment="1" applyProtection="1">
      <alignment horizontal="left" vertical="top" wrapText="1"/>
      <protection/>
    </xf>
    <xf numFmtId="0" fontId="7" fillId="0" borderId="0" xfId="22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8" xfId="22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2" applyFont="1" applyBorder="1" applyAlignment="1" applyProtection="1">
      <alignment horizontal="left" vertical="top" wrapText="1"/>
      <protection locked="0"/>
    </xf>
    <xf numFmtId="0" fontId="9" fillId="0" borderId="0" xfId="22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2" applyFont="1" applyBorder="1" applyAlignment="1" applyProtection="1">
      <alignment horizontal="left" vertical="top" wrapText="1"/>
      <protection/>
    </xf>
    <xf numFmtId="183" fontId="11" fillId="0" borderId="23" xfId="22" applyNumberFormat="1" applyFont="1" applyBorder="1" applyAlignment="1" applyProtection="1">
      <alignment horizontal="left" vertical="top" wrapText="1"/>
      <protection/>
    </xf>
    <xf numFmtId="0" fontId="5" fillId="0" borderId="0" xfId="24" applyFont="1" applyAlignment="1" applyProtection="1">
      <alignment horizontal="left" wrapText="1"/>
      <protection/>
    </xf>
    <xf numFmtId="0" fontId="10" fillId="0" borderId="0" xfId="25" applyFont="1" applyBorder="1" applyAlignment="1" applyProtection="1">
      <alignment horizontal="left" vertical="center" wrapText="1"/>
      <protection locked="0"/>
    </xf>
    <xf numFmtId="0" fontId="9" fillId="0" borderId="0" xfId="25" applyFont="1" applyAlignment="1" applyProtection="1">
      <alignment horizontal="left"/>
      <protection/>
    </xf>
    <xf numFmtId="0" fontId="9" fillId="0" borderId="0" xfId="25" applyFont="1" applyAlignment="1" applyProtection="1">
      <alignment horizontal="right"/>
      <protection/>
    </xf>
    <xf numFmtId="184" fontId="10" fillId="0" borderId="23" xfId="22" applyNumberFormat="1" applyFont="1" applyBorder="1" applyAlignment="1" applyProtection="1">
      <alignment horizontal="left" vertical="top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G71" sqref="G71"/>
    </sheetView>
  </sheetViews>
  <sheetFormatPr defaultColWidth="9.00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336" t="s">
        <v>1</v>
      </c>
      <c r="B3" s="337"/>
      <c r="C3" s="337"/>
      <c r="D3" s="337"/>
      <c r="E3" s="266" t="s">
        <v>530</v>
      </c>
      <c r="F3" s="112" t="s">
        <v>2</v>
      </c>
      <c r="G3" s="77"/>
      <c r="H3" s="265">
        <v>819363984</v>
      </c>
    </row>
    <row r="4" spans="1:8" ht="15">
      <c r="A4" s="336" t="s">
        <v>3</v>
      </c>
      <c r="B4" s="342"/>
      <c r="C4" s="342"/>
      <c r="D4" s="342"/>
      <c r="E4" s="287" t="s">
        <v>531</v>
      </c>
      <c r="F4" s="338" t="s">
        <v>4</v>
      </c>
      <c r="G4" s="339"/>
      <c r="H4" s="265" t="s">
        <v>159</v>
      </c>
    </row>
    <row r="5" spans="1:8" ht="15">
      <c r="A5" s="336" t="s">
        <v>5</v>
      </c>
      <c r="B5" s="337"/>
      <c r="C5" s="337"/>
      <c r="D5" s="337"/>
      <c r="E5" s="288" t="s">
        <v>532</v>
      </c>
      <c r="F5" s="75"/>
      <c r="G5" s="76"/>
      <c r="H5" s="114" t="s">
        <v>6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7</v>
      </c>
      <c r="B7" s="116" t="s">
        <v>8</v>
      </c>
      <c r="C7" s="117" t="s">
        <v>9</v>
      </c>
      <c r="D7" s="117" t="s">
        <v>10</v>
      </c>
      <c r="E7" s="118" t="s">
        <v>11</v>
      </c>
      <c r="F7" s="116" t="s">
        <v>8</v>
      </c>
      <c r="G7" s="117" t="s">
        <v>12</v>
      </c>
      <c r="H7" s="119" t="s">
        <v>13</v>
      </c>
    </row>
    <row r="8" spans="1:8" ht="14.25">
      <c r="A8" s="120" t="s">
        <v>14</v>
      </c>
      <c r="B8" s="121" t="s">
        <v>15</v>
      </c>
      <c r="C8" s="121">
        <v>1</v>
      </c>
      <c r="D8" s="121">
        <v>2</v>
      </c>
      <c r="E8" s="122" t="s">
        <v>14</v>
      </c>
      <c r="F8" s="121" t="s">
        <v>15</v>
      </c>
      <c r="G8" s="121">
        <v>1</v>
      </c>
      <c r="H8" s="123">
        <v>2</v>
      </c>
    </row>
    <row r="9" spans="1:8" ht="15">
      <c r="A9" s="258" t="s">
        <v>16</v>
      </c>
      <c r="B9" s="124"/>
      <c r="C9" s="125"/>
      <c r="D9" s="126"/>
      <c r="E9" s="256" t="s">
        <v>17</v>
      </c>
      <c r="F9" s="127"/>
      <c r="G9" s="128"/>
      <c r="H9" s="129"/>
    </row>
    <row r="10" spans="1:8" ht="15">
      <c r="A10" s="130" t="s">
        <v>18</v>
      </c>
      <c r="B10" s="131"/>
      <c r="C10" s="125"/>
      <c r="D10" s="126"/>
      <c r="E10" s="132" t="s">
        <v>19</v>
      </c>
      <c r="F10" s="133"/>
      <c r="G10" s="134"/>
      <c r="H10" s="135"/>
    </row>
    <row r="11" spans="1:8" ht="15">
      <c r="A11" s="130" t="s">
        <v>20</v>
      </c>
      <c r="B11" s="136" t="s">
        <v>21</v>
      </c>
      <c r="C11" s="56">
        <v>330</v>
      </c>
      <c r="D11" s="56">
        <v>330</v>
      </c>
      <c r="E11" s="132" t="s">
        <v>22</v>
      </c>
      <c r="F11" s="137" t="s">
        <v>23</v>
      </c>
      <c r="G11" s="57">
        <v>3000</v>
      </c>
      <c r="H11" s="57">
        <v>3000</v>
      </c>
    </row>
    <row r="12" spans="1:8" ht="15">
      <c r="A12" s="130" t="s">
        <v>24</v>
      </c>
      <c r="B12" s="136" t="s">
        <v>25</v>
      </c>
      <c r="C12" s="56">
        <v>1501</v>
      </c>
      <c r="D12" s="56">
        <v>1467</v>
      </c>
      <c r="E12" s="132" t="s">
        <v>26</v>
      </c>
      <c r="F12" s="137" t="s">
        <v>27</v>
      </c>
      <c r="G12" s="58">
        <v>3000</v>
      </c>
      <c r="H12" s="58">
        <v>3000</v>
      </c>
    </row>
    <row r="13" spans="1:8" ht="15">
      <c r="A13" s="130" t="s">
        <v>28</v>
      </c>
      <c r="B13" s="136" t="s">
        <v>29</v>
      </c>
      <c r="C13" s="56">
        <v>1378</v>
      </c>
      <c r="D13" s="56">
        <v>1679</v>
      </c>
      <c r="E13" s="132" t="s">
        <v>30</v>
      </c>
      <c r="F13" s="137" t="s">
        <v>31</v>
      </c>
      <c r="G13" s="58"/>
      <c r="H13" s="58"/>
    </row>
    <row r="14" spans="1:8" ht="15">
      <c r="A14" s="130" t="s">
        <v>32</v>
      </c>
      <c r="B14" s="136" t="s">
        <v>33</v>
      </c>
      <c r="C14" s="56">
        <v>154</v>
      </c>
      <c r="D14" s="56">
        <v>166</v>
      </c>
      <c r="E14" s="138" t="s">
        <v>34</v>
      </c>
      <c r="F14" s="137" t="s">
        <v>35</v>
      </c>
      <c r="G14" s="211"/>
      <c r="H14" s="211"/>
    </row>
    <row r="15" spans="1:8" ht="15">
      <c r="A15" s="130" t="s">
        <v>36</v>
      </c>
      <c r="B15" s="136" t="s">
        <v>37</v>
      </c>
      <c r="C15" s="56">
        <v>104</v>
      </c>
      <c r="D15" s="56">
        <v>142</v>
      </c>
      <c r="E15" s="138" t="s">
        <v>38</v>
      </c>
      <c r="F15" s="137" t="s">
        <v>39</v>
      </c>
      <c r="G15" s="211"/>
      <c r="H15" s="211"/>
    </row>
    <row r="16" spans="1:8" ht="15">
      <c r="A16" s="130" t="s">
        <v>40</v>
      </c>
      <c r="B16" s="139" t="s">
        <v>41</v>
      </c>
      <c r="C16" s="56">
        <v>167</v>
      </c>
      <c r="D16" s="56">
        <v>190</v>
      </c>
      <c r="E16" s="138" t="s">
        <v>42</v>
      </c>
      <c r="F16" s="137" t="s">
        <v>43</v>
      </c>
      <c r="G16" s="211"/>
      <c r="H16" s="211"/>
    </row>
    <row r="17" spans="1:18" ht="25.5">
      <c r="A17" s="130" t="s">
        <v>44</v>
      </c>
      <c r="B17" s="136" t="s">
        <v>45</v>
      </c>
      <c r="C17" s="56">
        <v>10</v>
      </c>
      <c r="D17" s="56">
        <v>101</v>
      </c>
      <c r="E17" s="138" t="s">
        <v>46</v>
      </c>
      <c r="F17" s="140" t="s">
        <v>47</v>
      </c>
      <c r="G17" s="59">
        <f>G11+G14+G15+G16</f>
        <v>3000</v>
      </c>
      <c r="H17" s="59">
        <f>H11+H14+H15+H16</f>
        <v>3000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48</v>
      </c>
      <c r="B18" s="136" t="s">
        <v>49</v>
      </c>
      <c r="C18" s="56"/>
      <c r="D18" s="56"/>
      <c r="E18" s="132" t="s">
        <v>50</v>
      </c>
      <c r="F18" s="141"/>
      <c r="G18" s="142"/>
      <c r="H18" s="143"/>
    </row>
    <row r="19" spans="1:15" ht="15">
      <c r="A19" s="130" t="s">
        <v>51</v>
      </c>
      <c r="B19" s="144" t="s">
        <v>52</v>
      </c>
      <c r="C19" s="60">
        <f>SUM(C11:C18)</f>
        <v>3644</v>
      </c>
      <c r="D19" s="60">
        <f>SUM(D11:D18)</f>
        <v>4075</v>
      </c>
      <c r="E19" s="132" t="s">
        <v>53</v>
      </c>
      <c r="F19" s="137" t="s">
        <v>54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55</v>
      </c>
      <c r="B20" s="144" t="s">
        <v>56</v>
      </c>
      <c r="C20" s="56"/>
      <c r="D20" s="56"/>
      <c r="E20" s="132" t="s">
        <v>57</v>
      </c>
      <c r="F20" s="137" t="s">
        <v>58</v>
      </c>
      <c r="G20" s="63">
        <v>1354</v>
      </c>
      <c r="H20" s="63">
        <v>1389</v>
      </c>
    </row>
    <row r="21" spans="1:18" ht="15">
      <c r="A21" s="130" t="s">
        <v>59</v>
      </c>
      <c r="B21" s="145" t="s">
        <v>60</v>
      </c>
      <c r="C21" s="56"/>
      <c r="D21" s="56"/>
      <c r="E21" s="146" t="s">
        <v>61</v>
      </c>
      <c r="F21" s="137" t="s">
        <v>62</v>
      </c>
      <c r="G21" s="61">
        <f>SUM(G22:G24)</f>
        <v>300</v>
      </c>
      <c r="H21" s="61">
        <f>SUM(H22:H24)</f>
        <v>300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63</v>
      </c>
      <c r="B22" s="136"/>
      <c r="C22" s="147"/>
      <c r="D22" s="60"/>
      <c r="E22" s="138" t="s">
        <v>64</v>
      </c>
      <c r="F22" s="137" t="s">
        <v>65</v>
      </c>
      <c r="G22" s="57">
        <v>300</v>
      </c>
      <c r="H22" s="57">
        <v>300</v>
      </c>
    </row>
    <row r="23" spans="1:13" ht="15">
      <c r="A23" s="130" t="s">
        <v>66</v>
      </c>
      <c r="B23" s="136" t="s">
        <v>67</v>
      </c>
      <c r="C23" s="56"/>
      <c r="D23" s="56"/>
      <c r="E23" s="148" t="s">
        <v>68</v>
      </c>
      <c r="F23" s="137" t="s">
        <v>69</v>
      </c>
      <c r="G23" s="57"/>
      <c r="H23" s="57"/>
      <c r="M23" s="62"/>
    </row>
    <row r="24" spans="1:8" ht="15">
      <c r="A24" s="130" t="s">
        <v>70</v>
      </c>
      <c r="B24" s="136" t="s">
        <v>71</v>
      </c>
      <c r="C24" s="56">
        <v>43</v>
      </c>
      <c r="D24" s="56">
        <v>21</v>
      </c>
      <c r="E24" s="132" t="s">
        <v>72</v>
      </c>
      <c r="F24" s="137" t="s">
        <v>73</v>
      </c>
      <c r="G24" s="57"/>
      <c r="H24" s="57"/>
    </row>
    <row r="25" spans="1:18" ht="15">
      <c r="A25" s="130" t="s">
        <v>74</v>
      </c>
      <c r="B25" s="136" t="s">
        <v>75</v>
      </c>
      <c r="C25" s="56"/>
      <c r="D25" s="56"/>
      <c r="E25" s="148" t="s">
        <v>76</v>
      </c>
      <c r="F25" s="140" t="s">
        <v>77</v>
      </c>
      <c r="G25" s="59">
        <f>G19+G20+G21</f>
        <v>1654</v>
      </c>
      <c r="H25" s="59">
        <f>H19+H20+H21</f>
        <v>1689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78</v>
      </c>
      <c r="B26" s="136" t="s">
        <v>79</v>
      </c>
      <c r="C26" s="56"/>
      <c r="D26" s="56"/>
      <c r="E26" s="132" t="s">
        <v>80</v>
      </c>
      <c r="F26" s="141"/>
      <c r="G26" s="142"/>
      <c r="H26" s="143"/>
    </row>
    <row r="27" spans="1:18" ht="15">
      <c r="A27" s="130" t="s">
        <v>81</v>
      </c>
      <c r="B27" s="145" t="s">
        <v>82</v>
      </c>
      <c r="C27" s="60">
        <f>SUM(C23:C26)</f>
        <v>43</v>
      </c>
      <c r="D27" s="60">
        <f>SUM(D23:D26)</f>
        <v>21</v>
      </c>
      <c r="E27" s="148" t="s">
        <v>83</v>
      </c>
      <c r="F27" s="137" t="s">
        <v>84</v>
      </c>
      <c r="G27" s="59">
        <f>SUM(G28:G30)</f>
        <v>667</v>
      </c>
      <c r="H27" s="59">
        <f>SUM(H28:H30)</f>
        <v>566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85</v>
      </c>
      <c r="F28" s="137" t="s">
        <v>86</v>
      </c>
      <c r="G28" s="57">
        <v>667</v>
      </c>
      <c r="H28" s="57">
        <v>566</v>
      </c>
    </row>
    <row r="29" spans="1:13" ht="15">
      <c r="A29" s="130" t="s">
        <v>87</v>
      </c>
      <c r="B29" s="136"/>
      <c r="C29" s="147"/>
      <c r="D29" s="60"/>
      <c r="E29" s="146" t="s">
        <v>88</v>
      </c>
      <c r="F29" s="137" t="s">
        <v>89</v>
      </c>
      <c r="G29" s="211"/>
      <c r="H29" s="211"/>
      <c r="M29" s="62"/>
    </row>
    <row r="30" spans="1:8" ht="15">
      <c r="A30" s="130" t="s">
        <v>90</v>
      </c>
      <c r="B30" s="136" t="s">
        <v>91</v>
      </c>
      <c r="C30" s="56"/>
      <c r="D30" s="56"/>
      <c r="E30" s="132" t="s">
        <v>92</v>
      </c>
      <c r="F30" s="137" t="s">
        <v>93</v>
      </c>
      <c r="G30" s="63"/>
      <c r="H30" s="63"/>
    </row>
    <row r="31" spans="1:13" ht="15">
      <c r="A31" s="130" t="s">
        <v>94</v>
      </c>
      <c r="B31" s="136" t="s">
        <v>95</v>
      </c>
      <c r="C31" s="212"/>
      <c r="D31" s="212"/>
      <c r="E31" s="148" t="s">
        <v>96</v>
      </c>
      <c r="F31" s="137" t="s">
        <v>97</v>
      </c>
      <c r="G31" s="57"/>
      <c r="H31" s="57"/>
      <c r="M31" s="62"/>
    </row>
    <row r="32" spans="1:15" ht="15">
      <c r="A32" s="130" t="s">
        <v>98</v>
      </c>
      <c r="B32" s="145" t="s">
        <v>99</v>
      </c>
      <c r="C32" s="60">
        <f>C30+C31</f>
        <v>0</v>
      </c>
      <c r="D32" s="60">
        <f>D30+D31</f>
        <v>0</v>
      </c>
      <c r="E32" s="138" t="s">
        <v>100</v>
      </c>
      <c r="F32" s="137" t="s">
        <v>101</v>
      </c>
      <c r="G32" s="211">
        <v>-246</v>
      </c>
      <c r="H32" s="211">
        <v>-175</v>
      </c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102</v>
      </c>
      <c r="B33" s="139"/>
      <c r="C33" s="147"/>
      <c r="D33" s="60"/>
      <c r="E33" s="148" t="s">
        <v>103</v>
      </c>
      <c r="F33" s="140" t="s">
        <v>104</v>
      </c>
      <c r="G33" s="59">
        <f>G27+G31+G32</f>
        <v>421</v>
      </c>
      <c r="H33" s="59">
        <f>H27+H31+H32</f>
        <v>391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523</v>
      </c>
      <c r="B34" s="139" t="s">
        <v>105</v>
      </c>
      <c r="C34" s="60">
        <f>SUM(C35:C38)</f>
        <v>0</v>
      </c>
      <c r="D34" s="60">
        <f>SUM(D35:D38)</f>
        <v>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106</v>
      </c>
      <c r="B35" s="136" t="s">
        <v>107</v>
      </c>
      <c r="C35" s="56"/>
      <c r="D35" s="56"/>
      <c r="E35" s="152"/>
      <c r="F35" s="153"/>
      <c r="G35" s="154"/>
      <c r="H35" s="155"/>
    </row>
    <row r="36" spans="1:18" ht="15">
      <c r="A36" s="130" t="s">
        <v>108</v>
      </c>
      <c r="B36" s="136" t="s">
        <v>109</v>
      </c>
      <c r="C36" s="56"/>
      <c r="D36" s="56"/>
      <c r="E36" s="132" t="s">
        <v>110</v>
      </c>
      <c r="F36" s="156" t="s">
        <v>111</v>
      </c>
      <c r="G36" s="59">
        <f>G25+G17+G33</f>
        <v>5075</v>
      </c>
      <c r="H36" s="59">
        <f>H25+H17+H33</f>
        <v>5080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112</v>
      </c>
      <c r="B37" s="136" t="s">
        <v>113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114</v>
      </c>
      <c r="B38" s="136" t="s">
        <v>115</v>
      </c>
      <c r="C38" s="56"/>
      <c r="D38" s="56"/>
      <c r="E38" s="158"/>
      <c r="F38" s="153"/>
      <c r="G38" s="154"/>
      <c r="H38" s="155"/>
    </row>
    <row r="39" spans="1:15" ht="15">
      <c r="A39" s="130" t="s">
        <v>116</v>
      </c>
      <c r="B39" s="159" t="s">
        <v>117</v>
      </c>
      <c r="C39" s="64">
        <f>C40+C41+C43</f>
        <v>0</v>
      </c>
      <c r="D39" s="64">
        <f>D40+D41+D43</f>
        <v>0</v>
      </c>
      <c r="E39" s="257" t="s">
        <v>118</v>
      </c>
      <c r="F39" s="156" t="s">
        <v>119</v>
      </c>
      <c r="G39" s="63"/>
      <c r="H39" s="63"/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120</v>
      </c>
      <c r="B40" s="159" t="s">
        <v>121</v>
      </c>
      <c r="C40" s="56"/>
      <c r="D40" s="56"/>
      <c r="E40" s="138"/>
      <c r="F40" s="157"/>
      <c r="G40" s="150"/>
      <c r="H40" s="151"/>
    </row>
    <row r="41" spans="1:8" ht="15">
      <c r="A41" s="130" t="s">
        <v>122</v>
      </c>
      <c r="B41" s="159" t="s">
        <v>123</v>
      </c>
      <c r="C41" s="56"/>
      <c r="D41" s="56"/>
      <c r="E41" s="257" t="s">
        <v>124</v>
      </c>
      <c r="F41" s="160"/>
      <c r="G41" s="161"/>
      <c r="H41" s="162"/>
    </row>
    <row r="42" spans="1:8" ht="15">
      <c r="A42" s="130" t="s">
        <v>125</v>
      </c>
      <c r="B42" s="159" t="s">
        <v>126</v>
      </c>
      <c r="C42" s="65"/>
      <c r="D42" s="65"/>
      <c r="E42" s="132" t="s">
        <v>127</v>
      </c>
      <c r="F42" s="153"/>
      <c r="G42" s="154"/>
      <c r="H42" s="155"/>
    </row>
    <row r="43" spans="1:13" ht="15">
      <c r="A43" s="130" t="s">
        <v>128</v>
      </c>
      <c r="B43" s="159" t="s">
        <v>129</v>
      </c>
      <c r="C43" s="56"/>
      <c r="D43" s="56"/>
      <c r="E43" s="138" t="s">
        <v>130</v>
      </c>
      <c r="F43" s="137" t="s">
        <v>131</v>
      </c>
      <c r="G43" s="57"/>
      <c r="H43" s="57"/>
      <c r="M43" s="62"/>
    </row>
    <row r="44" spans="1:8" ht="15">
      <c r="A44" s="130" t="s">
        <v>132</v>
      </c>
      <c r="B44" s="159" t="s">
        <v>133</v>
      </c>
      <c r="C44" s="56"/>
      <c r="D44" s="56"/>
      <c r="E44" s="163" t="s">
        <v>134</v>
      </c>
      <c r="F44" s="137" t="s">
        <v>135</v>
      </c>
      <c r="G44" s="57">
        <f>834-212</f>
        <v>622</v>
      </c>
      <c r="H44" s="57">
        <v>1034</v>
      </c>
    </row>
    <row r="45" spans="1:15" ht="15">
      <c r="A45" s="130" t="s">
        <v>136</v>
      </c>
      <c r="B45" s="144" t="s">
        <v>137</v>
      </c>
      <c r="C45" s="60">
        <f>C34+C39+C44</f>
        <v>0</v>
      </c>
      <c r="D45" s="60">
        <f>D34+D39+D44</f>
        <v>0</v>
      </c>
      <c r="E45" s="146" t="s">
        <v>138</v>
      </c>
      <c r="F45" s="137" t="s">
        <v>139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140</v>
      </c>
      <c r="B46" s="136"/>
      <c r="C46" s="147"/>
      <c r="D46" s="60"/>
      <c r="E46" s="132" t="s">
        <v>141</v>
      </c>
      <c r="F46" s="137" t="s">
        <v>142</v>
      </c>
      <c r="G46" s="57"/>
      <c r="H46" s="57"/>
    </row>
    <row r="47" spans="1:13" ht="15">
      <c r="A47" s="130" t="s">
        <v>143</v>
      </c>
      <c r="B47" s="136" t="s">
        <v>144</v>
      </c>
      <c r="C47" s="56"/>
      <c r="D47" s="56"/>
      <c r="E47" s="146" t="s">
        <v>145</v>
      </c>
      <c r="F47" s="137" t="s">
        <v>146</v>
      </c>
      <c r="G47" s="57"/>
      <c r="H47" s="57"/>
      <c r="M47" s="62"/>
    </row>
    <row r="48" spans="1:8" ht="15">
      <c r="A48" s="130" t="s">
        <v>147</v>
      </c>
      <c r="B48" s="139" t="s">
        <v>148</v>
      </c>
      <c r="C48" s="56"/>
      <c r="D48" s="56"/>
      <c r="E48" s="132" t="s">
        <v>149</v>
      </c>
      <c r="F48" s="137" t="s">
        <v>150</v>
      </c>
      <c r="G48" s="57">
        <v>443</v>
      </c>
      <c r="H48" s="57">
        <v>607</v>
      </c>
    </row>
    <row r="49" spans="1:18" ht="15">
      <c r="A49" s="130" t="s">
        <v>151</v>
      </c>
      <c r="B49" s="136" t="s">
        <v>152</v>
      </c>
      <c r="C49" s="56"/>
      <c r="D49" s="56"/>
      <c r="E49" s="146" t="s">
        <v>51</v>
      </c>
      <c r="F49" s="140" t="s">
        <v>153</v>
      </c>
      <c r="G49" s="59">
        <f>SUM(G43:G48)</f>
        <v>1065</v>
      </c>
      <c r="H49" s="59">
        <f>SUM(H43:H48)</f>
        <v>1641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78</v>
      </c>
      <c r="B50" s="136" t="s">
        <v>154</v>
      </c>
      <c r="C50" s="56"/>
      <c r="D50" s="56"/>
      <c r="E50" s="132"/>
      <c r="F50" s="137"/>
      <c r="G50" s="147"/>
      <c r="H50" s="59"/>
    </row>
    <row r="51" spans="1:15" ht="15">
      <c r="A51" s="130" t="s">
        <v>155</v>
      </c>
      <c r="B51" s="144" t="s">
        <v>156</v>
      </c>
      <c r="C51" s="60">
        <f>SUM(C47:C50)</f>
        <v>0</v>
      </c>
      <c r="D51" s="60">
        <f>SUM(D47:D50)</f>
        <v>0</v>
      </c>
      <c r="E51" s="146" t="s">
        <v>157</v>
      </c>
      <c r="F51" s="140" t="s">
        <v>158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159</v>
      </c>
      <c r="B52" s="144"/>
      <c r="C52" s="147"/>
      <c r="D52" s="60"/>
      <c r="E52" s="132" t="s">
        <v>160</v>
      </c>
      <c r="F52" s="140" t="s">
        <v>161</v>
      </c>
      <c r="G52" s="57"/>
      <c r="H52" s="57"/>
    </row>
    <row r="53" spans="1:8" ht="15">
      <c r="A53" s="130" t="s">
        <v>162</v>
      </c>
      <c r="B53" s="144" t="s">
        <v>163</v>
      </c>
      <c r="C53" s="56">
        <v>5</v>
      </c>
      <c r="D53" s="56">
        <v>16</v>
      </c>
      <c r="E53" s="132" t="s">
        <v>164</v>
      </c>
      <c r="F53" s="140" t="s">
        <v>165</v>
      </c>
      <c r="G53" s="57">
        <v>32</v>
      </c>
      <c r="H53" s="57">
        <v>37</v>
      </c>
    </row>
    <row r="54" spans="1:8" ht="15">
      <c r="A54" s="130" t="s">
        <v>166</v>
      </c>
      <c r="B54" s="144" t="s">
        <v>167</v>
      </c>
      <c r="C54" s="56"/>
      <c r="D54" s="56"/>
      <c r="E54" s="132" t="s">
        <v>168</v>
      </c>
      <c r="F54" s="140" t="s">
        <v>169</v>
      </c>
      <c r="G54" s="57">
        <v>60</v>
      </c>
      <c r="H54" s="57"/>
    </row>
    <row r="55" spans="1:18" ht="25.5">
      <c r="A55" s="164" t="s">
        <v>170</v>
      </c>
      <c r="B55" s="165" t="s">
        <v>171</v>
      </c>
      <c r="C55" s="60">
        <f>C19+C20+C21+C27+C32+C45+C51+C53+C54</f>
        <v>3692</v>
      </c>
      <c r="D55" s="60">
        <f>D19+D20+D21+D27+D32+D45+D51+D53+D54</f>
        <v>4112</v>
      </c>
      <c r="E55" s="132" t="s">
        <v>172</v>
      </c>
      <c r="F55" s="156" t="s">
        <v>173</v>
      </c>
      <c r="G55" s="59">
        <f>G49+G51+G52+G53+G54</f>
        <v>1157</v>
      </c>
      <c r="H55" s="59">
        <f>H49+H51+H52+H53+H54</f>
        <v>1678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174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175</v>
      </c>
      <c r="B57" s="136"/>
      <c r="C57" s="147"/>
      <c r="D57" s="60"/>
      <c r="E57" s="262" t="s">
        <v>176</v>
      </c>
      <c r="F57" s="166"/>
      <c r="G57" s="147"/>
      <c r="H57" s="59"/>
      <c r="M57" s="62"/>
    </row>
    <row r="58" spans="1:8" ht="15">
      <c r="A58" s="130" t="s">
        <v>177</v>
      </c>
      <c r="B58" s="136" t="s">
        <v>178</v>
      </c>
      <c r="C58" s="56">
        <v>883</v>
      </c>
      <c r="D58" s="56">
        <v>2066</v>
      </c>
      <c r="E58" s="132" t="s">
        <v>127</v>
      </c>
      <c r="F58" s="167"/>
      <c r="G58" s="147"/>
      <c r="H58" s="59"/>
    </row>
    <row r="59" spans="1:13" ht="15">
      <c r="A59" s="130" t="s">
        <v>179</v>
      </c>
      <c r="B59" s="136" t="s">
        <v>180</v>
      </c>
      <c r="C59" s="56">
        <v>480</v>
      </c>
      <c r="D59" s="56">
        <v>426</v>
      </c>
      <c r="E59" s="146" t="s">
        <v>181</v>
      </c>
      <c r="F59" s="137" t="s">
        <v>182</v>
      </c>
      <c r="G59" s="57">
        <v>293</v>
      </c>
      <c r="H59" s="57"/>
      <c r="M59" s="62"/>
    </row>
    <row r="60" spans="1:8" ht="15">
      <c r="A60" s="130" t="s">
        <v>183</v>
      </c>
      <c r="B60" s="136" t="s">
        <v>184</v>
      </c>
      <c r="C60" s="56">
        <v>401</v>
      </c>
      <c r="D60" s="56">
        <v>220</v>
      </c>
      <c r="E60" s="132" t="s">
        <v>185</v>
      </c>
      <c r="F60" s="137" t="s">
        <v>186</v>
      </c>
      <c r="G60" s="57">
        <v>212</v>
      </c>
      <c r="H60" s="57"/>
    </row>
    <row r="61" spans="1:18" ht="15">
      <c r="A61" s="130" t="s">
        <v>187</v>
      </c>
      <c r="B61" s="139" t="s">
        <v>188</v>
      </c>
      <c r="C61" s="56">
        <v>594</v>
      </c>
      <c r="D61" s="56">
        <v>74</v>
      </c>
      <c r="E61" s="138" t="s">
        <v>189</v>
      </c>
      <c r="F61" s="167" t="s">
        <v>190</v>
      </c>
      <c r="G61" s="59">
        <f>SUM(G62:G68)</f>
        <v>1495</v>
      </c>
      <c r="H61" s="59">
        <f>SUM(H62:H68)</f>
        <v>3056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191</v>
      </c>
      <c r="B62" s="139" t="s">
        <v>192</v>
      </c>
      <c r="C62" s="56"/>
      <c r="D62" s="56"/>
      <c r="E62" s="138" t="s">
        <v>193</v>
      </c>
      <c r="F62" s="137" t="s">
        <v>194</v>
      </c>
      <c r="G62" s="57"/>
      <c r="H62" s="57">
        <v>742</v>
      </c>
    </row>
    <row r="63" spans="1:13" ht="15">
      <c r="A63" s="130" t="s">
        <v>195</v>
      </c>
      <c r="B63" s="136" t="s">
        <v>196</v>
      </c>
      <c r="C63" s="56"/>
      <c r="D63" s="56"/>
      <c r="E63" s="132" t="s">
        <v>197</v>
      </c>
      <c r="F63" s="137" t="s">
        <v>198</v>
      </c>
      <c r="G63" s="57"/>
      <c r="H63" s="57"/>
      <c r="M63" s="62"/>
    </row>
    <row r="64" spans="1:15" ht="15">
      <c r="A64" s="130" t="s">
        <v>51</v>
      </c>
      <c r="B64" s="144" t="s">
        <v>199</v>
      </c>
      <c r="C64" s="60">
        <f>SUM(C58:C63)</f>
        <v>2358</v>
      </c>
      <c r="D64" s="60">
        <f>SUM(D58:D63)</f>
        <v>2786</v>
      </c>
      <c r="E64" s="132" t="s">
        <v>200</v>
      </c>
      <c r="F64" s="137" t="s">
        <v>201</v>
      </c>
      <c r="G64" s="57">
        <f>1222-54</f>
        <v>1168</v>
      </c>
      <c r="H64" s="57">
        <v>1779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202</v>
      </c>
      <c r="F65" s="137" t="s">
        <v>203</v>
      </c>
      <c r="G65" s="57">
        <v>54</v>
      </c>
      <c r="H65" s="57">
        <v>137</v>
      </c>
    </row>
    <row r="66" spans="1:8" ht="15">
      <c r="A66" s="130" t="s">
        <v>204</v>
      </c>
      <c r="B66" s="136"/>
      <c r="C66" s="147"/>
      <c r="D66" s="60"/>
      <c r="E66" s="132" t="s">
        <v>205</v>
      </c>
      <c r="F66" s="137" t="s">
        <v>206</v>
      </c>
      <c r="G66" s="57">
        <v>205</v>
      </c>
      <c r="H66" s="57">
        <v>300</v>
      </c>
    </row>
    <row r="67" spans="1:8" ht="15">
      <c r="A67" s="130" t="s">
        <v>207</v>
      </c>
      <c r="B67" s="136" t="s">
        <v>208</v>
      </c>
      <c r="C67" s="56">
        <v>140</v>
      </c>
      <c r="D67" s="56"/>
      <c r="E67" s="132" t="s">
        <v>209</v>
      </c>
      <c r="F67" s="137" t="s">
        <v>210</v>
      </c>
      <c r="G67" s="57">
        <v>51</v>
      </c>
      <c r="H67" s="57">
        <v>70</v>
      </c>
    </row>
    <row r="68" spans="1:8" ht="15">
      <c r="A68" s="130" t="s">
        <v>211</v>
      </c>
      <c r="B68" s="136" t="s">
        <v>212</v>
      </c>
      <c r="C68" s="56">
        <f>1898-140</f>
        <v>1758</v>
      </c>
      <c r="D68" s="56">
        <v>2694</v>
      </c>
      <c r="E68" s="132" t="s">
        <v>213</v>
      </c>
      <c r="F68" s="137" t="s">
        <v>214</v>
      </c>
      <c r="G68" s="57">
        <v>17</v>
      </c>
      <c r="H68" s="57">
        <v>28</v>
      </c>
    </row>
    <row r="69" spans="1:8" ht="15">
      <c r="A69" s="130" t="s">
        <v>215</v>
      </c>
      <c r="B69" s="136" t="s">
        <v>216</v>
      </c>
      <c r="C69" s="56">
        <v>36</v>
      </c>
      <c r="D69" s="56">
        <v>47</v>
      </c>
      <c r="E69" s="146" t="s">
        <v>78</v>
      </c>
      <c r="F69" s="137" t="s">
        <v>217</v>
      </c>
      <c r="G69" s="57">
        <v>50</v>
      </c>
      <c r="H69" s="57">
        <v>60</v>
      </c>
    </row>
    <row r="70" spans="1:8" ht="15">
      <c r="A70" s="130" t="s">
        <v>218</v>
      </c>
      <c r="B70" s="136" t="s">
        <v>219</v>
      </c>
      <c r="C70" s="56"/>
      <c r="D70" s="56"/>
      <c r="E70" s="132" t="s">
        <v>220</v>
      </c>
      <c r="F70" s="137" t="s">
        <v>221</v>
      </c>
      <c r="G70" s="57"/>
      <c r="H70" s="57"/>
    </row>
    <row r="71" spans="1:18" ht="15">
      <c r="A71" s="130" t="s">
        <v>222</v>
      </c>
      <c r="B71" s="136" t="s">
        <v>223</v>
      </c>
      <c r="C71" s="56">
        <v>12</v>
      </c>
      <c r="D71" s="56">
        <v>10</v>
      </c>
      <c r="E71" s="148" t="s">
        <v>46</v>
      </c>
      <c r="F71" s="168" t="s">
        <v>224</v>
      </c>
      <c r="G71" s="66">
        <f>G59+G60+G61+G69+G70</f>
        <v>2050</v>
      </c>
      <c r="H71" s="66">
        <f>H59+H60+H61+H69+H70</f>
        <v>3116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225</v>
      </c>
      <c r="B72" s="136" t="s">
        <v>226</v>
      </c>
      <c r="C72" s="56">
        <v>133</v>
      </c>
      <c r="D72" s="56">
        <v>175</v>
      </c>
      <c r="E72" s="138"/>
      <c r="F72" s="169"/>
      <c r="G72" s="170"/>
      <c r="H72" s="171"/>
    </row>
    <row r="73" spans="1:8" ht="15">
      <c r="A73" s="130" t="s">
        <v>227</v>
      </c>
      <c r="B73" s="136" t="s">
        <v>228</v>
      </c>
      <c r="C73" s="56"/>
      <c r="D73" s="56"/>
      <c r="E73" s="68"/>
      <c r="F73" s="172"/>
      <c r="G73" s="173"/>
      <c r="H73" s="174"/>
    </row>
    <row r="74" spans="1:8" ht="15">
      <c r="A74" s="130" t="s">
        <v>229</v>
      </c>
      <c r="B74" s="136" t="s">
        <v>230</v>
      </c>
      <c r="C74" s="56">
        <v>134</v>
      </c>
      <c r="D74" s="56">
        <v>34</v>
      </c>
      <c r="E74" s="132" t="s">
        <v>231</v>
      </c>
      <c r="F74" s="175" t="s">
        <v>232</v>
      </c>
      <c r="G74" s="57"/>
      <c r="H74" s="57"/>
    </row>
    <row r="75" spans="1:15" ht="15">
      <c r="A75" s="130" t="s">
        <v>76</v>
      </c>
      <c r="B75" s="144" t="s">
        <v>233</v>
      </c>
      <c r="C75" s="60">
        <f>SUM(C67:C74)</f>
        <v>2213</v>
      </c>
      <c r="D75" s="60">
        <f>SUM(D67:D74)</f>
        <v>2960</v>
      </c>
      <c r="E75" s="146" t="s">
        <v>160</v>
      </c>
      <c r="F75" s="140" t="s">
        <v>234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235</v>
      </c>
      <c r="F76" s="140" t="s">
        <v>236</v>
      </c>
      <c r="G76" s="57"/>
      <c r="H76" s="57"/>
    </row>
    <row r="77" spans="1:13" ht="15">
      <c r="A77" s="130" t="s">
        <v>237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238</v>
      </c>
      <c r="B78" s="136" t="s">
        <v>239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240</v>
      </c>
      <c r="B79" s="136" t="s">
        <v>241</v>
      </c>
      <c r="C79" s="56"/>
      <c r="D79" s="56"/>
      <c r="E79" s="146" t="s">
        <v>242</v>
      </c>
      <c r="F79" s="156" t="s">
        <v>243</v>
      </c>
      <c r="G79" s="67">
        <f>G71+G74+G75+G76</f>
        <v>2050</v>
      </c>
      <c r="H79" s="67">
        <f>H71+H74+H75+H76</f>
        <v>3116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244</v>
      </c>
      <c r="B80" s="136" t="s">
        <v>245</v>
      </c>
      <c r="C80" s="56"/>
      <c r="D80" s="56"/>
      <c r="E80" s="132"/>
      <c r="F80" s="179"/>
      <c r="G80" s="180"/>
      <c r="H80" s="181"/>
    </row>
    <row r="81" spans="1:8" ht="15">
      <c r="A81" s="130" t="s">
        <v>246</v>
      </c>
      <c r="B81" s="136" t="s">
        <v>247</v>
      </c>
      <c r="C81" s="56"/>
      <c r="D81" s="56"/>
      <c r="E81" s="68"/>
      <c r="F81" s="180"/>
      <c r="G81" s="180"/>
      <c r="H81" s="181"/>
    </row>
    <row r="82" spans="1:8" ht="15">
      <c r="A82" s="130" t="s">
        <v>248</v>
      </c>
      <c r="B82" s="136" t="s">
        <v>249</v>
      </c>
      <c r="C82" s="56"/>
      <c r="D82" s="56"/>
      <c r="E82" s="158"/>
      <c r="F82" s="180"/>
      <c r="G82" s="180"/>
      <c r="H82" s="181"/>
    </row>
    <row r="83" spans="1:8" ht="15">
      <c r="A83" s="130" t="s">
        <v>132</v>
      </c>
      <c r="B83" s="136" t="s">
        <v>250</v>
      </c>
      <c r="C83" s="56"/>
      <c r="D83" s="56"/>
      <c r="E83" s="68"/>
      <c r="F83" s="180"/>
      <c r="G83" s="180"/>
      <c r="H83" s="181"/>
    </row>
    <row r="84" spans="1:14" ht="15">
      <c r="A84" s="130" t="s">
        <v>251</v>
      </c>
      <c r="B84" s="144" t="s">
        <v>252</v>
      </c>
      <c r="C84" s="60">
        <f>C83+C82+C78</f>
        <v>0</v>
      </c>
      <c r="D84" s="60">
        <f>D83+D82+D78</f>
        <v>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253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254</v>
      </c>
      <c r="B87" s="136" t="s">
        <v>255</v>
      </c>
      <c r="C87" s="56">
        <v>6</v>
      </c>
      <c r="D87" s="56">
        <v>6</v>
      </c>
      <c r="E87" s="68"/>
      <c r="F87" s="180"/>
      <c r="G87" s="180"/>
      <c r="H87" s="181"/>
      <c r="M87" s="62"/>
    </row>
    <row r="88" spans="1:8" ht="15">
      <c r="A88" s="130" t="s">
        <v>256</v>
      </c>
      <c r="B88" s="136" t="s">
        <v>257</v>
      </c>
      <c r="C88" s="56">
        <v>13</v>
      </c>
      <c r="D88" s="56">
        <v>10</v>
      </c>
      <c r="E88" s="158"/>
      <c r="F88" s="180"/>
      <c r="G88" s="180"/>
      <c r="H88" s="181"/>
    </row>
    <row r="89" spans="1:13" ht="15">
      <c r="A89" s="130" t="s">
        <v>258</v>
      </c>
      <c r="B89" s="136" t="s">
        <v>259</v>
      </c>
      <c r="C89" s="56"/>
      <c r="D89" s="56"/>
      <c r="E89" s="158"/>
      <c r="F89" s="180"/>
      <c r="G89" s="180"/>
      <c r="H89" s="181"/>
      <c r="M89" s="62"/>
    </row>
    <row r="90" spans="1:8" ht="15">
      <c r="A90" s="130" t="s">
        <v>260</v>
      </c>
      <c r="B90" s="136" t="s">
        <v>261</v>
      </c>
      <c r="C90" s="56"/>
      <c r="D90" s="56"/>
      <c r="E90" s="158"/>
      <c r="F90" s="180"/>
      <c r="G90" s="180"/>
      <c r="H90" s="181"/>
    </row>
    <row r="91" spans="1:14" ht="15">
      <c r="A91" s="130" t="s">
        <v>262</v>
      </c>
      <c r="B91" s="144" t="s">
        <v>263</v>
      </c>
      <c r="C91" s="60">
        <f>SUM(C87:C90)</f>
        <v>19</v>
      </c>
      <c r="D91" s="60">
        <f>SUM(D87:D90)</f>
        <v>16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264</v>
      </c>
      <c r="B92" s="144" t="s">
        <v>265</v>
      </c>
      <c r="C92" s="56"/>
      <c r="D92" s="56"/>
      <c r="E92" s="158"/>
      <c r="F92" s="180"/>
      <c r="G92" s="180"/>
      <c r="H92" s="181"/>
    </row>
    <row r="93" spans="1:14" ht="15">
      <c r="A93" s="130" t="s">
        <v>266</v>
      </c>
      <c r="B93" s="182" t="s">
        <v>267</v>
      </c>
      <c r="C93" s="60">
        <f>C64+C75+C84+C91+C92</f>
        <v>4590</v>
      </c>
      <c r="D93" s="60">
        <f>D64+D75+D84+D91+D92</f>
        <v>5762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268</v>
      </c>
      <c r="B94" s="183" t="s">
        <v>269</v>
      </c>
      <c r="C94" s="69">
        <f>C93+C55</f>
        <v>8282</v>
      </c>
      <c r="D94" s="69">
        <f>D93+D55</f>
        <v>9874</v>
      </c>
      <c r="E94" s="261" t="s">
        <v>270</v>
      </c>
      <c r="F94" s="184" t="s">
        <v>271</v>
      </c>
      <c r="G94" s="70">
        <f>G36+G39+G55+G79</f>
        <v>8282</v>
      </c>
      <c r="H94" s="70">
        <f>H36+H39+H55+H79</f>
        <v>9874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524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22" t="s">
        <v>533</v>
      </c>
      <c r="B98" s="251"/>
      <c r="C98" s="340" t="s">
        <v>381</v>
      </c>
      <c r="D98" s="340"/>
      <c r="E98" s="340"/>
      <c r="F98" s="75"/>
      <c r="G98" s="76"/>
      <c r="H98" s="77"/>
      <c r="M98" s="62"/>
    </row>
    <row r="99" spans="3:8" ht="15">
      <c r="C99" s="22"/>
      <c r="D99" s="1"/>
      <c r="E99" s="22"/>
      <c r="F99" s="75"/>
      <c r="G99" s="76"/>
      <c r="H99" s="77"/>
    </row>
    <row r="100" spans="1:5" ht="15">
      <c r="A100" s="78"/>
      <c r="B100" s="78"/>
      <c r="C100" s="340" t="s">
        <v>522</v>
      </c>
      <c r="D100" s="341"/>
      <c r="E100" s="341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C22">
      <selection activeCell="B49" sqref="B49"/>
    </sheetView>
  </sheetViews>
  <sheetFormatPr defaultColWidth="9.00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273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344" t="str">
        <f>'справка №1-БАЛАНС'!E3</f>
        <v> "Торготерм"АД</v>
      </c>
      <c r="C2" s="344"/>
      <c r="D2" s="344"/>
      <c r="E2" s="344"/>
      <c r="F2" s="346" t="s">
        <v>2</v>
      </c>
      <c r="G2" s="346"/>
      <c r="H2" s="290">
        <f>'справка №1-БАЛАНС'!H3</f>
        <v>819363984</v>
      </c>
    </row>
    <row r="3" spans="1:8" ht="15">
      <c r="A3" s="271" t="s">
        <v>274</v>
      </c>
      <c r="B3" s="344" t="str">
        <f>'справка №1-БАЛАНС'!E4</f>
        <v>неконсолидиран</v>
      </c>
      <c r="C3" s="344"/>
      <c r="D3" s="344"/>
      <c r="E3" s="344"/>
      <c r="F3" s="306" t="s">
        <v>4</v>
      </c>
      <c r="G3" s="291"/>
      <c r="H3" s="291" t="str">
        <f>'справка №1-БАЛАНС'!H4</f>
        <v> </v>
      </c>
    </row>
    <row r="4" spans="1:8" ht="17.25" customHeight="1">
      <c r="A4" s="271" t="s">
        <v>5</v>
      </c>
      <c r="B4" s="345" t="str">
        <f>'справка №1-БАЛАНС'!E5</f>
        <v>01.01.2009-30.06.2009</v>
      </c>
      <c r="C4" s="345"/>
      <c r="D4" s="345"/>
      <c r="E4" s="209"/>
      <c r="F4" s="270"/>
      <c r="G4" s="304"/>
      <c r="H4" s="307" t="s">
        <v>275</v>
      </c>
    </row>
    <row r="5" spans="1:8" ht="24">
      <c r="A5" s="187" t="s">
        <v>276</v>
      </c>
      <c r="B5" s="188" t="s">
        <v>8</v>
      </c>
      <c r="C5" s="187" t="s">
        <v>9</v>
      </c>
      <c r="D5" s="189" t="s">
        <v>13</v>
      </c>
      <c r="E5" s="187" t="s">
        <v>277</v>
      </c>
      <c r="F5" s="188" t="s">
        <v>8</v>
      </c>
      <c r="G5" s="187" t="s">
        <v>9</v>
      </c>
      <c r="H5" s="187" t="s">
        <v>13</v>
      </c>
    </row>
    <row r="6" spans="1:8" ht="12">
      <c r="A6" s="190" t="s">
        <v>14</v>
      </c>
      <c r="B6" s="190" t="s">
        <v>15</v>
      </c>
      <c r="C6" s="190">
        <v>1</v>
      </c>
      <c r="D6" s="190">
        <v>2</v>
      </c>
      <c r="E6" s="190" t="s">
        <v>14</v>
      </c>
      <c r="F6" s="187" t="s">
        <v>15</v>
      </c>
      <c r="G6" s="187">
        <v>1</v>
      </c>
      <c r="H6" s="187">
        <v>2</v>
      </c>
    </row>
    <row r="7" spans="1:8" ht="12">
      <c r="A7" s="41" t="s">
        <v>278</v>
      </c>
      <c r="B7" s="41"/>
      <c r="C7" s="29"/>
      <c r="D7" s="29"/>
      <c r="E7" s="41" t="s">
        <v>279</v>
      </c>
      <c r="F7" s="199"/>
      <c r="G7" s="308"/>
      <c r="H7" s="308"/>
    </row>
    <row r="8" spans="1:8" ht="12">
      <c r="A8" s="191" t="s">
        <v>280</v>
      </c>
      <c r="B8" s="191"/>
      <c r="C8" s="192"/>
      <c r="D8" s="27"/>
      <c r="E8" s="191" t="s">
        <v>281</v>
      </c>
      <c r="F8" s="199"/>
      <c r="G8" s="308"/>
      <c r="H8" s="308"/>
    </row>
    <row r="9" spans="1:8" ht="12">
      <c r="A9" s="193" t="s">
        <v>282</v>
      </c>
      <c r="B9" s="194" t="s">
        <v>283</v>
      </c>
      <c r="C9" s="23">
        <v>2451</v>
      </c>
      <c r="D9" s="23">
        <v>3266</v>
      </c>
      <c r="E9" s="193" t="s">
        <v>284</v>
      </c>
      <c r="F9" s="309" t="s">
        <v>285</v>
      </c>
      <c r="G9" s="310">
        <v>3148</v>
      </c>
      <c r="H9" s="310">
        <v>4938</v>
      </c>
    </row>
    <row r="10" spans="1:8" ht="12">
      <c r="A10" s="193" t="s">
        <v>286</v>
      </c>
      <c r="B10" s="194" t="s">
        <v>287</v>
      </c>
      <c r="C10" s="23">
        <v>247</v>
      </c>
      <c r="D10" s="23">
        <v>421</v>
      </c>
      <c r="E10" s="193" t="s">
        <v>288</v>
      </c>
      <c r="F10" s="309" t="s">
        <v>289</v>
      </c>
      <c r="G10" s="310">
        <v>428</v>
      </c>
      <c r="H10" s="310">
        <v>317</v>
      </c>
    </row>
    <row r="11" spans="1:8" ht="12">
      <c r="A11" s="193" t="s">
        <v>290</v>
      </c>
      <c r="B11" s="194" t="s">
        <v>291</v>
      </c>
      <c r="C11" s="23">
        <v>408</v>
      </c>
      <c r="D11" s="23">
        <v>372</v>
      </c>
      <c r="E11" s="195" t="s">
        <v>292</v>
      </c>
      <c r="F11" s="309" t="s">
        <v>293</v>
      </c>
      <c r="G11" s="310">
        <v>71</v>
      </c>
      <c r="H11" s="310">
        <v>39</v>
      </c>
    </row>
    <row r="12" spans="1:8" ht="12">
      <c r="A12" s="193" t="s">
        <v>294</v>
      </c>
      <c r="B12" s="194" t="s">
        <v>295</v>
      </c>
      <c r="C12" s="23">
        <v>752</v>
      </c>
      <c r="D12" s="23">
        <v>866</v>
      </c>
      <c r="E12" s="195" t="s">
        <v>78</v>
      </c>
      <c r="F12" s="309" t="s">
        <v>296</v>
      </c>
      <c r="G12" s="310">
        <v>91</v>
      </c>
      <c r="H12" s="310">
        <v>166</v>
      </c>
    </row>
    <row r="13" spans="1:18" ht="12">
      <c r="A13" s="193" t="s">
        <v>297</v>
      </c>
      <c r="B13" s="194" t="s">
        <v>298</v>
      </c>
      <c r="C13" s="23">
        <v>117</v>
      </c>
      <c r="D13" s="23">
        <v>153</v>
      </c>
      <c r="E13" s="196" t="s">
        <v>51</v>
      </c>
      <c r="F13" s="311" t="s">
        <v>299</v>
      </c>
      <c r="G13" s="308">
        <f>SUM(G9:G12)</f>
        <v>3738</v>
      </c>
      <c r="H13" s="308">
        <f>SUM(H9:H12)</f>
        <v>5460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300</v>
      </c>
      <c r="B14" s="194" t="s">
        <v>301</v>
      </c>
      <c r="C14" s="23">
        <v>359</v>
      </c>
      <c r="D14" s="23">
        <v>350</v>
      </c>
      <c r="E14" s="195"/>
      <c r="F14" s="312"/>
      <c r="G14" s="313"/>
      <c r="H14" s="313"/>
    </row>
    <row r="15" spans="1:8" ht="24">
      <c r="A15" s="193" t="s">
        <v>302</v>
      </c>
      <c r="B15" s="194" t="s">
        <v>303</v>
      </c>
      <c r="C15" s="24">
        <f>-520-22-30</f>
        <v>-572</v>
      </c>
      <c r="D15" s="24">
        <v>-103</v>
      </c>
      <c r="E15" s="191" t="s">
        <v>304</v>
      </c>
      <c r="F15" s="314" t="s">
        <v>305</v>
      </c>
      <c r="G15" s="310">
        <v>52</v>
      </c>
      <c r="H15" s="310">
        <v>4</v>
      </c>
    </row>
    <row r="16" spans="1:8" ht="12">
      <c r="A16" s="193" t="s">
        <v>306</v>
      </c>
      <c r="B16" s="194" t="s">
        <v>307</v>
      </c>
      <c r="C16" s="24">
        <v>213</v>
      </c>
      <c r="D16" s="24">
        <v>233</v>
      </c>
      <c r="E16" s="193" t="s">
        <v>308</v>
      </c>
      <c r="F16" s="312" t="s">
        <v>309</v>
      </c>
      <c r="G16" s="315"/>
      <c r="H16" s="315"/>
    </row>
    <row r="17" spans="1:8" ht="12">
      <c r="A17" s="197" t="s">
        <v>310</v>
      </c>
      <c r="B17" s="194" t="s">
        <v>311</v>
      </c>
      <c r="C17" s="25"/>
      <c r="D17" s="25"/>
      <c r="E17" s="191"/>
      <c r="F17" s="199"/>
      <c r="G17" s="313"/>
      <c r="H17" s="313"/>
    </row>
    <row r="18" spans="1:8" ht="12">
      <c r="A18" s="197" t="s">
        <v>312</v>
      </c>
      <c r="B18" s="194" t="s">
        <v>313</v>
      </c>
      <c r="C18" s="25"/>
      <c r="D18" s="25"/>
      <c r="E18" s="191" t="s">
        <v>314</v>
      </c>
      <c r="F18" s="199"/>
      <c r="G18" s="313"/>
      <c r="H18" s="313"/>
    </row>
    <row r="19" spans="1:15" ht="12">
      <c r="A19" s="196" t="s">
        <v>51</v>
      </c>
      <c r="B19" s="198" t="s">
        <v>315</v>
      </c>
      <c r="C19" s="26">
        <f>SUM(C9:C15)+C16</f>
        <v>3975</v>
      </c>
      <c r="D19" s="26">
        <f>SUM(D9:D15)+D16</f>
        <v>5558</v>
      </c>
      <c r="E19" s="199" t="s">
        <v>316</v>
      </c>
      <c r="F19" s="312" t="s">
        <v>317</v>
      </c>
      <c r="G19" s="310"/>
      <c r="H19" s="310"/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318</v>
      </c>
      <c r="F20" s="312" t="s">
        <v>319</v>
      </c>
      <c r="G20" s="310"/>
      <c r="H20" s="310"/>
    </row>
    <row r="21" spans="1:8" ht="24">
      <c r="A21" s="191" t="s">
        <v>320</v>
      </c>
      <c r="B21" s="200"/>
      <c r="C21" s="210"/>
      <c r="D21" s="210"/>
      <c r="E21" s="193" t="s">
        <v>321</v>
      </c>
      <c r="F21" s="312" t="s">
        <v>322</v>
      </c>
      <c r="G21" s="310"/>
      <c r="H21" s="310"/>
    </row>
    <row r="22" spans="1:8" ht="24">
      <c r="A22" s="199" t="s">
        <v>323</v>
      </c>
      <c r="B22" s="200" t="s">
        <v>324</v>
      </c>
      <c r="C22" s="23">
        <v>49</v>
      </c>
      <c r="D22" s="23">
        <v>78</v>
      </c>
      <c r="E22" s="199" t="s">
        <v>325</v>
      </c>
      <c r="F22" s="312" t="s">
        <v>326</v>
      </c>
      <c r="G22" s="310"/>
      <c r="H22" s="310"/>
    </row>
    <row r="23" spans="1:8" ht="24">
      <c r="A23" s="193" t="s">
        <v>327</v>
      </c>
      <c r="B23" s="200" t="s">
        <v>328</v>
      </c>
      <c r="C23" s="23"/>
      <c r="D23" s="23"/>
      <c r="E23" s="193" t="s">
        <v>329</v>
      </c>
      <c r="F23" s="312" t="s">
        <v>330</v>
      </c>
      <c r="G23" s="310"/>
      <c r="H23" s="310">
        <v>57</v>
      </c>
    </row>
    <row r="24" spans="1:18" ht="12">
      <c r="A24" s="193" t="s">
        <v>331</v>
      </c>
      <c r="B24" s="200" t="s">
        <v>332</v>
      </c>
      <c r="C24" s="23">
        <v>4</v>
      </c>
      <c r="D24" s="23">
        <v>4</v>
      </c>
      <c r="E24" s="196" t="s">
        <v>103</v>
      </c>
      <c r="F24" s="314" t="s">
        <v>333</v>
      </c>
      <c r="G24" s="308">
        <f>SUM(G19:G23)</f>
        <v>0</v>
      </c>
      <c r="H24" s="308">
        <f>SUM(H19:H23)</f>
        <v>57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78</v>
      </c>
      <c r="B25" s="200" t="s">
        <v>334</v>
      </c>
      <c r="C25" s="23">
        <v>8</v>
      </c>
      <c r="D25" s="23">
        <v>7</v>
      </c>
      <c r="E25" s="197"/>
      <c r="F25" s="199"/>
      <c r="G25" s="313"/>
      <c r="H25" s="313"/>
    </row>
    <row r="26" spans="1:14" ht="12">
      <c r="A26" s="196" t="s">
        <v>76</v>
      </c>
      <c r="B26" s="201" t="s">
        <v>335</v>
      </c>
      <c r="C26" s="26">
        <f>SUM(C22:C25)</f>
        <v>61</v>
      </c>
      <c r="D26" s="26">
        <f>SUM(D22:D25)</f>
        <v>89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336</v>
      </c>
      <c r="B28" s="188" t="s">
        <v>337</v>
      </c>
      <c r="C28" s="27">
        <f>C26+C19</f>
        <v>4036</v>
      </c>
      <c r="D28" s="27">
        <f>D26+D19</f>
        <v>5647</v>
      </c>
      <c r="E28" s="41" t="s">
        <v>338</v>
      </c>
      <c r="F28" s="314" t="s">
        <v>339</v>
      </c>
      <c r="G28" s="308">
        <f>G13+G15+G24</f>
        <v>3790</v>
      </c>
      <c r="H28" s="308">
        <f>H13+H15+H24</f>
        <v>5521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340</v>
      </c>
      <c r="B30" s="188" t="s">
        <v>341</v>
      </c>
      <c r="C30" s="27">
        <f>IF((G28-C28)&gt;0,G28-C28,0)</f>
        <v>0</v>
      </c>
      <c r="D30" s="27">
        <f>IF((H28-D28)&gt;0,H28-D28,0)</f>
        <v>0</v>
      </c>
      <c r="E30" s="41" t="s">
        <v>342</v>
      </c>
      <c r="F30" s="314" t="s">
        <v>343</v>
      </c>
      <c r="G30" s="30">
        <f>IF((C28-G28)&gt;0,C28-G28,0)</f>
        <v>246</v>
      </c>
      <c r="H30" s="30">
        <f>IF((D28-H28)&gt;0,D28-H28,0)</f>
        <v>126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525</v>
      </c>
      <c r="B31" s="201" t="s">
        <v>344</v>
      </c>
      <c r="C31" s="23"/>
      <c r="D31" s="23"/>
      <c r="E31" s="191" t="s">
        <v>526</v>
      </c>
      <c r="F31" s="312" t="s">
        <v>345</v>
      </c>
      <c r="G31" s="310"/>
      <c r="H31" s="310"/>
    </row>
    <row r="32" spans="1:8" ht="12">
      <c r="A32" s="191" t="s">
        <v>346</v>
      </c>
      <c r="B32" s="202" t="s">
        <v>347</v>
      </c>
      <c r="C32" s="23"/>
      <c r="D32" s="23"/>
      <c r="E32" s="191" t="s">
        <v>348</v>
      </c>
      <c r="F32" s="312" t="s">
        <v>349</v>
      </c>
      <c r="G32" s="310"/>
      <c r="H32" s="310"/>
    </row>
    <row r="33" spans="1:18" ht="12">
      <c r="A33" s="42" t="s">
        <v>350</v>
      </c>
      <c r="B33" s="201" t="s">
        <v>351</v>
      </c>
      <c r="C33" s="26">
        <f>C28-C31+C32</f>
        <v>4036</v>
      </c>
      <c r="D33" s="26">
        <f>D28-D31+D32</f>
        <v>5647</v>
      </c>
      <c r="E33" s="41" t="s">
        <v>352</v>
      </c>
      <c r="F33" s="314" t="s">
        <v>353</v>
      </c>
      <c r="G33" s="30">
        <f>G32-G31+G28</f>
        <v>3790</v>
      </c>
      <c r="H33" s="30">
        <f>H32-H31+H28</f>
        <v>5521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354</v>
      </c>
      <c r="B34" s="188" t="s">
        <v>355</v>
      </c>
      <c r="C34" s="27">
        <f>IF((G33-C33)&gt;0,G33-C33,0)</f>
        <v>0</v>
      </c>
      <c r="D34" s="27">
        <f>IF((H33-D33)&gt;0,H33-D33,0)</f>
        <v>0</v>
      </c>
      <c r="E34" s="42" t="s">
        <v>356</v>
      </c>
      <c r="F34" s="314" t="s">
        <v>357</v>
      </c>
      <c r="G34" s="308">
        <f>IF((C33-G33)&gt;0,C33-G33,0)</f>
        <v>246</v>
      </c>
      <c r="H34" s="308">
        <f>IF((D33-H33)&gt;0,D33-H33,0)</f>
        <v>126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358</v>
      </c>
      <c r="B35" s="201" t="s">
        <v>359</v>
      </c>
      <c r="C35" s="26">
        <f>C36+C37+C38</f>
        <v>0</v>
      </c>
      <c r="D35" s="26">
        <f>D36+D37+D38</f>
        <v>49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360</v>
      </c>
      <c r="B36" s="200" t="s">
        <v>361</v>
      </c>
      <c r="C36" s="23"/>
      <c r="D36" s="23">
        <v>49</v>
      </c>
      <c r="E36" s="203"/>
      <c r="F36" s="199"/>
      <c r="G36" s="313"/>
      <c r="H36" s="313"/>
    </row>
    <row r="37" spans="1:8" ht="24">
      <c r="A37" s="204" t="s">
        <v>362</v>
      </c>
      <c r="B37" s="205" t="s">
        <v>363</v>
      </c>
      <c r="C37" s="249"/>
      <c r="D37" s="249"/>
      <c r="E37" s="203"/>
      <c r="F37" s="317"/>
      <c r="G37" s="313"/>
      <c r="H37" s="313"/>
    </row>
    <row r="38" spans="1:8" ht="12">
      <c r="A38" s="206" t="s">
        <v>364</v>
      </c>
      <c r="B38" s="205" t="s">
        <v>365</v>
      </c>
      <c r="C38" s="40"/>
      <c r="D38" s="40"/>
      <c r="E38" s="203"/>
      <c r="F38" s="317"/>
      <c r="G38" s="313"/>
      <c r="H38" s="313"/>
    </row>
    <row r="39" spans="1:18" ht="12">
      <c r="A39" s="207" t="s">
        <v>366</v>
      </c>
      <c r="B39" s="43" t="s">
        <v>367</v>
      </c>
      <c r="C39" s="264">
        <f>+IF((G33-C33-C35)&gt;0,G33-C33-C35,0)</f>
        <v>0</v>
      </c>
      <c r="D39" s="264">
        <f>+IF((H33-D33-D35)&gt;0,H33-D33-D35,0)</f>
        <v>0</v>
      </c>
      <c r="E39" s="208" t="s">
        <v>368</v>
      </c>
      <c r="F39" s="318" t="s">
        <v>369</v>
      </c>
      <c r="G39" s="319">
        <f>IF(G34&gt;0,IF(C35+G34&lt;0,0,C35+G34),IF(C34-C35&lt;0,C35-C34,0))</f>
        <v>246</v>
      </c>
      <c r="H39" s="319">
        <f>IF(H34&gt;0,IF(D35+H34&lt;0,0,D35+H34),IF(D34-D35&lt;0,D35-D34,0))</f>
        <v>175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370</v>
      </c>
      <c r="B40" s="190" t="s">
        <v>371</v>
      </c>
      <c r="C40" s="28"/>
      <c r="D40" s="28"/>
      <c r="E40" s="41" t="s">
        <v>370</v>
      </c>
      <c r="F40" s="318" t="s">
        <v>372</v>
      </c>
      <c r="G40" s="310"/>
      <c r="H40" s="310"/>
    </row>
    <row r="41" spans="1:18" ht="12">
      <c r="A41" s="41" t="s">
        <v>373</v>
      </c>
      <c r="B41" s="187" t="s">
        <v>374</v>
      </c>
      <c r="C41" s="29">
        <f>IF(G39=0,IF(C39-C40&gt;0,C39-C40+G40,0),IF(G39-G40&lt;0,G40-G39+C39,0))</f>
        <v>0</v>
      </c>
      <c r="D41" s="29">
        <f>IF(H39=0,IF(D39-D40&gt;0,D39-D40+H40,0),IF(H39-H40&lt;0,H40-H39+D39,0))</f>
        <v>0</v>
      </c>
      <c r="E41" s="41" t="s">
        <v>375</v>
      </c>
      <c r="F41" s="329" t="s">
        <v>376</v>
      </c>
      <c r="G41" s="29">
        <f>IF(C39=0,IF(G39-G40&gt;0,G39-G40+C40,0),IF(C39-C40&lt;0,C40-C39+G40,0))</f>
        <v>246</v>
      </c>
      <c r="H41" s="29">
        <f>IF(D39=0,IF(H39-H40&gt;0,H39-H40+D40,0),IF(D39-D40&lt;0,D40-D39+H40,0))</f>
        <v>175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377</v>
      </c>
      <c r="B42" s="187" t="s">
        <v>378</v>
      </c>
      <c r="C42" s="30">
        <f>C33+C35+C39</f>
        <v>4036</v>
      </c>
      <c r="D42" s="30">
        <f>D33+D35+D39</f>
        <v>5696</v>
      </c>
      <c r="E42" s="42" t="s">
        <v>379</v>
      </c>
      <c r="F42" s="43" t="s">
        <v>380</v>
      </c>
      <c r="G42" s="30">
        <f>G39+G33</f>
        <v>4036</v>
      </c>
      <c r="H42" s="30">
        <f>H39+H33</f>
        <v>5696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331" t="s">
        <v>528</v>
      </c>
      <c r="B45" s="331"/>
      <c r="C45" s="331"/>
      <c r="D45" s="331"/>
      <c r="E45" s="331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272</v>
      </c>
      <c r="B48" s="247" t="s">
        <v>534</v>
      </c>
      <c r="C48" s="247" t="s">
        <v>381</v>
      </c>
      <c r="D48" s="343"/>
      <c r="E48" s="343"/>
      <c r="F48" s="343"/>
      <c r="G48" s="343"/>
      <c r="H48" s="343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522</v>
      </c>
      <c r="D50" s="343"/>
      <c r="E50" s="343"/>
      <c r="F50" s="343"/>
      <c r="G50" s="343"/>
      <c r="H50" s="343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C12" sqref="C12"/>
    </sheetView>
  </sheetViews>
  <sheetFormatPr defaultColWidth="9.00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382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383</v>
      </c>
      <c r="B4" s="274" t="str">
        <f>'справка №1-БАЛАНС'!E3</f>
        <v> "Торготерм"АД</v>
      </c>
      <c r="C4" s="301" t="s">
        <v>2</v>
      </c>
      <c r="D4" s="301">
        <f>'справка №1-БАЛАНС'!H3</f>
        <v>819363984</v>
      </c>
      <c r="E4" s="218"/>
      <c r="F4" s="218"/>
    </row>
    <row r="5" spans="1:4" ht="15">
      <c r="A5" s="274" t="s">
        <v>274</v>
      </c>
      <c r="B5" s="274" t="str">
        <f>'справка №1-БАЛАНС'!E4</f>
        <v>неконсолидиран</v>
      </c>
      <c r="C5" s="302" t="s">
        <v>4</v>
      </c>
      <c r="D5" s="301" t="str">
        <f>'справка №1-БАЛАНС'!H4</f>
        <v> </v>
      </c>
    </row>
    <row r="6" spans="1:6" ht="12" customHeight="1">
      <c r="A6" s="275" t="s">
        <v>5</v>
      </c>
      <c r="B6" s="289" t="str">
        <f>'справка №1-БАЛАНС'!E5</f>
        <v>01.01.2009-30.06.2009</v>
      </c>
      <c r="C6" s="276"/>
      <c r="D6" s="277" t="s">
        <v>275</v>
      </c>
      <c r="F6" s="220"/>
    </row>
    <row r="7" spans="1:6" ht="33.75" customHeight="1">
      <c r="A7" s="221" t="s">
        <v>384</v>
      </c>
      <c r="B7" s="221" t="s">
        <v>8</v>
      </c>
      <c r="C7" s="222" t="s">
        <v>9</v>
      </c>
      <c r="D7" s="222" t="s">
        <v>13</v>
      </c>
      <c r="E7" s="223"/>
      <c r="F7" s="223"/>
    </row>
    <row r="8" spans="1:6" ht="12">
      <c r="A8" s="221" t="s">
        <v>14</v>
      </c>
      <c r="B8" s="221" t="s">
        <v>15</v>
      </c>
      <c r="C8" s="224">
        <v>1</v>
      </c>
      <c r="D8" s="224">
        <v>2</v>
      </c>
      <c r="E8" s="223"/>
      <c r="F8" s="223"/>
    </row>
    <row r="9" spans="1:6" ht="12">
      <c r="A9" s="225" t="s">
        <v>385</v>
      </c>
      <c r="B9" s="226"/>
      <c r="C9" s="32"/>
      <c r="D9" s="32"/>
      <c r="E9" s="44"/>
      <c r="F9" s="44"/>
    </row>
    <row r="10" spans="1:6" ht="12">
      <c r="A10" s="227" t="s">
        <v>386</v>
      </c>
      <c r="B10" s="228" t="s">
        <v>387</v>
      </c>
      <c r="C10" s="31">
        <v>4058</v>
      </c>
      <c r="D10" s="31">
        <v>5288</v>
      </c>
      <c r="E10" s="44"/>
      <c r="F10" s="44"/>
    </row>
    <row r="11" spans="1:13" ht="12.75">
      <c r="A11" s="227" t="s">
        <v>388</v>
      </c>
      <c r="B11" s="228" t="s">
        <v>389</v>
      </c>
      <c r="C11" s="330">
        <f>-3296+106</f>
        <v>-3190</v>
      </c>
      <c r="D11" s="330">
        <v>-4494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.75">
      <c r="A12" s="227" t="s">
        <v>390</v>
      </c>
      <c r="B12" s="228" t="s">
        <v>391</v>
      </c>
      <c r="C12" s="31"/>
      <c r="D12" s="330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392</v>
      </c>
      <c r="B13" s="228" t="s">
        <v>393</v>
      </c>
      <c r="C13" s="330">
        <v>-766</v>
      </c>
      <c r="D13" s="330">
        <v>-838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394</v>
      </c>
      <c r="B14" s="228" t="s">
        <v>395</v>
      </c>
      <c r="C14" s="330">
        <v>177</v>
      </c>
      <c r="D14" s="330">
        <v>460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.75">
      <c r="A15" s="229" t="s">
        <v>396</v>
      </c>
      <c r="B15" s="228" t="s">
        <v>397</v>
      </c>
      <c r="C15" s="330">
        <v>-3</v>
      </c>
      <c r="D15" s="330">
        <v>-39</v>
      </c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.75">
      <c r="A16" s="227" t="s">
        <v>398</v>
      </c>
      <c r="B16" s="228" t="s">
        <v>399</v>
      </c>
      <c r="C16" s="330"/>
      <c r="D16" s="330"/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.75">
      <c r="A17" s="227" t="s">
        <v>400</v>
      </c>
      <c r="B17" s="228" t="s">
        <v>401</v>
      </c>
      <c r="C17" s="330"/>
      <c r="D17" s="330"/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.75">
      <c r="A18" s="229" t="s">
        <v>402</v>
      </c>
      <c r="B18" s="230" t="s">
        <v>403</v>
      </c>
      <c r="C18" s="330">
        <v>-3</v>
      </c>
      <c r="D18" s="330">
        <v>-4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.75">
      <c r="A19" s="227" t="s">
        <v>404</v>
      </c>
      <c r="B19" s="228" t="s">
        <v>405</v>
      </c>
      <c r="C19" s="330">
        <v>-94</v>
      </c>
      <c r="D19" s="330">
        <v>2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406</v>
      </c>
      <c r="B20" s="232" t="s">
        <v>407</v>
      </c>
      <c r="C20" s="32">
        <f>SUM(C10:C19)</f>
        <v>179</v>
      </c>
      <c r="D20" s="32">
        <f>SUM(D10:D19)</f>
        <v>375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408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.75">
      <c r="A22" s="227" t="s">
        <v>409</v>
      </c>
      <c r="B22" s="228" t="s">
        <v>410</v>
      </c>
      <c r="C22" s="330">
        <f>-2-106</f>
        <v>-108</v>
      </c>
      <c r="D22" s="330">
        <v>-4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411</v>
      </c>
      <c r="B23" s="228" t="s">
        <v>412</v>
      </c>
      <c r="C23" s="31"/>
      <c r="D23" s="31"/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413</v>
      </c>
      <c r="B24" s="228" t="s">
        <v>414</v>
      </c>
      <c r="C24" s="31"/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415</v>
      </c>
      <c r="B25" s="228" t="s">
        <v>416</v>
      </c>
      <c r="C25" s="31"/>
      <c r="D25" s="31"/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417</v>
      </c>
      <c r="B26" s="228" t="s">
        <v>418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419</v>
      </c>
      <c r="B27" s="228" t="s">
        <v>420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421</v>
      </c>
      <c r="B28" s="228" t="s">
        <v>422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423</v>
      </c>
      <c r="B29" s="228" t="s">
        <v>424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402</v>
      </c>
      <c r="B30" s="228" t="s">
        <v>425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426</v>
      </c>
      <c r="B31" s="228" t="s">
        <v>427</v>
      </c>
      <c r="C31" s="31"/>
      <c r="D31" s="31">
        <v>58</v>
      </c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428</v>
      </c>
      <c r="B32" s="232" t="s">
        <v>429</v>
      </c>
      <c r="C32" s="32">
        <f>SUM(C22:C31)</f>
        <v>-108</v>
      </c>
      <c r="D32" s="32">
        <f>SUM(D22:D31)</f>
        <v>54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430</v>
      </c>
      <c r="B33" s="233"/>
      <c r="C33" s="234"/>
      <c r="D33" s="234"/>
      <c r="E33" s="44"/>
      <c r="F33" s="44"/>
    </row>
    <row r="34" spans="1:6" ht="12">
      <c r="A34" s="227" t="s">
        <v>431</v>
      </c>
      <c r="B34" s="228" t="s">
        <v>432</v>
      </c>
      <c r="C34" s="31"/>
      <c r="D34" s="31"/>
      <c r="E34" s="44"/>
      <c r="F34" s="44"/>
    </row>
    <row r="35" spans="1:6" ht="12">
      <c r="A35" s="229" t="s">
        <v>433</v>
      </c>
      <c r="B35" s="228" t="s">
        <v>434</v>
      </c>
      <c r="C35" s="31"/>
      <c r="D35" s="31"/>
      <c r="E35" s="44"/>
      <c r="F35" s="44"/>
    </row>
    <row r="36" spans="1:6" ht="12">
      <c r="A36" s="227" t="s">
        <v>435</v>
      </c>
      <c r="B36" s="228" t="s">
        <v>436</v>
      </c>
      <c r="C36" s="31">
        <v>293</v>
      </c>
      <c r="D36" s="31"/>
      <c r="E36" s="44"/>
      <c r="F36" s="44"/>
    </row>
    <row r="37" spans="1:6" ht="12.75">
      <c r="A37" s="227" t="s">
        <v>437</v>
      </c>
      <c r="B37" s="228" t="s">
        <v>438</v>
      </c>
      <c r="C37" s="330">
        <v>-100</v>
      </c>
      <c r="D37" s="330">
        <v>-100</v>
      </c>
      <c r="E37" s="44"/>
      <c r="F37" s="44"/>
    </row>
    <row r="38" spans="1:6" ht="12.75">
      <c r="A38" s="227" t="s">
        <v>439</v>
      </c>
      <c r="B38" s="228" t="s">
        <v>440</v>
      </c>
      <c r="C38" s="330"/>
      <c r="D38" s="330"/>
      <c r="E38" s="44"/>
      <c r="F38" s="44"/>
    </row>
    <row r="39" spans="1:6" ht="12.75">
      <c r="A39" s="227" t="s">
        <v>441</v>
      </c>
      <c r="B39" s="228" t="s">
        <v>442</v>
      </c>
      <c r="C39" s="330">
        <v>-34</v>
      </c>
      <c r="D39" s="330">
        <v>-46</v>
      </c>
      <c r="E39" s="44"/>
      <c r="F39" s="44"/>
    </row>
    <row r="40" spans="1:6" ht="12.75">
      <c r="A40" s="227" t="s">
        <v>443</v>
      </c>
      <c r="B40" s="228" t="s">
        <v>444</v>
      </c>
      <c r="C40" s="330">
        <v>-245</v>
      </c>
      <c r="D40" s="330">
        <v>-438</v>
      </c>
      <c r="E40" s="44"/>
      <c r="F40" s="44"/>
    </row>
    <row r="41" spans="1:8" ht="12.75">
      <c r="A41" s="227" t="s">
        <v>445</v>
      </c>
      <c r="B41" s="228" t="s">
        <v>446</v>
      </c>
      <c r="C41" s="330">
        <v>10</v>
      </c>
      <c r="D41" s="330">
        <v>-7</v>
      </c>
      <c r="E41" s="44"/>
      <c r="F41" s="44"/>
      <c r="G41" s="47"/>
      <c r="H41" s="47"/>
    </row>
    <row r="42" spans="1:8" ht="12">
      <c r="A42" s="231" t="s">
        <v>447</v>
      </c>
      <c r="B42" s="232" t="s">
        <v>448</v>
      </c>
      <c r="C42" s="32">
        <f>SUM(C34:C41)</f>
        <v>-76</v>
      </c>
      <c r="D42" s="32">
        <f>SUM(D34:D41)</f>
        <v>-591</v>
      </c>
      <c r="E42" s="44"/>
      <c r="F42" s="44"/>
      <c r="G42" s="47"/>
      <c r="H42" s="47"/>
    </row>
    <row r="43" spans="1:8" ht="12">
      <c r="A43" s="235" t="s">
        <v>449</v>
      </c>
      <c r="B43" s="232" t="s">
        <v>450</v>
      </c>
      <c r="C43" s="32">
        <f>C42+C32+C20</f>
        <v>-5</v>
      </c>
      <c r="D43" s="32">
        <f>D42+D32+D20</f>
        <v>-162</v>
      </c>
      <c r="E43" s="44"/>
      <c r="F43" s="44"/>
      <c r="G43" s="47"/>
      <c r="H43" s="47"/>
    </row>
    <row r="44" spans="1:8" ht="12">
      <c r="A44" s="225" t="s">
        <v>451</v>
      </c>
      <c r="B44" s="233" t="s">
        <v>452</v>
      </c>
      <c r="C44" s="46">
        <v>24</v>
      </c>
      <c r="D44" s="46">
        <v>178</v>
      </c>
      <c r="E44" s="44"/>
      <c r="F44" s="44"/>
      <c r="G44" s="47"/>
      <c r="H44" s="47"/>
    </row>
    <row r="45" spans="1:8" ht="12">
      <c r="A45" s="225" t="s">
        <v>453</v>
      </c>
      <c r="B45" s="233" t="s">
        <v>454</v>
      </c>
      <c r="C45" s="32">
        <f>C44+C43</f>
        <v>19</v>
      </c>
      <c r="D45" s="32">
        <f>D44+D43</f>
        <v>16</v>
      </c>
      <c r="E45" s="44"/>
      <c r="F45" s="44"/>
      <c r="G45" s="47"/>
      <c r="H45" s="47"/>
    </row>
    <row r="46" spans="1:8" ht="12">
      <c r="A46" s="227" t="s">
        <v>455</v>
      </c>
      <c r="B46" s="233" t="s">
        <v>456</v>
      </c>
      <c r="C46" s="33">
        <v>19</v>
      </c>
      <c r="D46" s="33">
        <v>16</v>
      </c>
      <c r="E46" s="44"/>
      <c r="F46" s="44"/>
      <c r="G46" s="47"/>
      <c r="H46" s="47"/>
    </row>
    <row r="47" spans="1:8" ht="12">
      <c r="A47" s="227" t="s">
        <v>457</v>
      </c>
      <c r="B47" s="233" t="s">
        <v>458</v>
      </c>
      <c r="C47" s="33"/>
      <c r="D47" s="33"/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535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381</v>
      </c>
      <c r="C50" s="332"/>
      <c r="D50" s="332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522</v>
      </c>
      <c r="C52" s="332"/>
      <c r="D52" s="332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A39" sqref="A39"/>
    </sheetView>
  </sheetViews>
  <sheetFormatPr defaultColWidth="9.00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333" t="s">
        <v>459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335" t="str">
        <f>'справка №1-БАЛАНС'!E3</f>
        <v> "Торготерм"АД</v>
      </c>
      <c r="C3" s="335"/>
      <c r="D3" s="335"/>
      <c r="E3" s="335"/>
      <c r="F3" s="335"/>
      <c r="G3" s="335"/>
      <c r="H3" s="335"/>
      <c r="I3" s="335"/>
      <c r="J3" s="280"/>
      <c r="K3" s="348" t="s">
        <v>2</v>
      </c>
      <c r="L3" s="348"/>
      <c r="M3" s="282">
        <f>'справка №1-БАЛАНС'!H3</f>
        <v>819363984</v>
      </c>
      <c r="N3" s="2"/>
    </row>
    <row r="4" spans="1:15" s="292" customFormat="1" ht="13.5" customHeight="1">
      <c r="A4" s="271" t="s">
        <v>460</v>
      </c>
      <c r="B4" s="335" t="str">
        <f>'справка №1-БАЛАНС'!E4</f>
        <v>неконсолидиран</v>
      </c>
      <c r="C4" s="335"/>
      <c r="D4" s="335"/>
      <c r="E4" s="335"/>
      <c r="F4" s="335"/>
      <c r="G4" s="335"/>
      <c r="H4" s="335"/>
      <c r="I4" s="335"/>
      <c r="J4" s="50"/>
      <c r="K4" s="349" t="s">
        <v>4</v>
      </c>
      <c r="L4" s="349"/>
      <c r="M4" s="282" t="str">
        <f>'справка №1-БАЛАНС'!H4</f>
        <v> </v>
      </c>
      <c r="N4" s="3"/>
      <c r="O4" s="3"/>
    </row>
    <row r="5" spans="1:14" s="292" customFormat="1" ht="12.75" customHeight="1">
      <c r="A5" s="271" t="s">
        <v>5</v>
      </c>
      <c r="B5" s="350" t="str">
        <f>'справка №1-БАЛАНС'!E5</f>
        <v>01.01.2009-30.06.2009</v>
      </c>
      <c r="C5" s="350"/>
      <c r="D5" s="350"/>
      <c r="E5" s="350"/>
      <c r="F5" s="283"/>
      <c r="G5" s="283"/>
      <c r="H5" s="283"/>
      <c r="I5" s="283"/>
      <c r="J5" s="283"/>
      <c r="K5" s="284"/>
      <c r="L5" s="220"/>
      <c r="M5" s="285" t="s">
        <v>6</v>
      </c>
      <c r="N5" s="4"/>
    </row>
    <row r="6" spans="1:14" s="293" customFormat="1" ht="21.75" customHeight="1">
      <c r="A6" s="101"/>
      <c r="B6" s="105"/>
      <c r="C6" s="82"/>
      <c r="D6" s="95" t="s">
        <v>461</v>
      </c>
      <c r="E6" s="6"/>
      <c r="F6" s="6"/>
      <c r="G6" s="6"/>
      <c r="H6" s="6"/>
      <c r="I6" s="6" t="s">
        <v>462</v>
      </c>
      <c r="J6" s="94"/>
      <c r="K6" s="91"/>
      <c r="L6" s="82"/>
      <c r="M6" s="85"/>
      <c r="N6" s="49"/>
    </row>
    <row r="7" spans="1:14" s="293" customFormat="1" ht="60">
      <c r="A7" s="102" t="s">
        <v>463</v>
      </c>
      <c r="B7" s="106" t="s">
        <v>464</v>
      </c>
      <c r="C7" s="83" t="s">
        <v>465</v>
      </c>
      <c r="D7" s="103" t="s">
        <v>466</v>
      </c>
      <c r="E7" s="82" t="s">
        <v>467</v>
      </c>
      <c r="F7" s="6" t="s">
        <v>468</v>
      </c>
      <c r="G7" s="6"/>
      <c r="H7" s="6"/>
      <c r="I7" s="82" t="s">
        <v>469</v>
      </c>
      <c r="J7" s="96" t="s">
        <v>470</v>
      </c>
      <c r="K7" s="83" t="s">
        <v>471</v>
      </c>
      <c r="L7" s="83" t="s">
        <v>472</v>
      </c>
      <c r="M7" s="100" t="s">
        <v>473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474</v>
      </c>
      <c r="G8" s="5" t="s">
        <v>475</v>
      </c>
      <c r="H8" s="5" t="s">
        <v>476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14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477</v>
      </c>
      <c r="B10" s="17"/>
      <c r="C10" s="34" t="s">
        <v>47</v>
      </c>
      <c r="D10" s="34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35">
        <f>'справка №1-БАЛАНС'!H17</f>
        <v>3000</v>
      </c>
      <c r="D11" s="35">
        <f>'справка №1-БАЛАНС'!H19</f>
        <v>0</v>
      </c>
      <c r="E11" s="35">
        <f>'справка №1-БАЛАНС'!H20</f>
        <v>1389</v>
      </c>
      <c r="F11" s="35">
        <f>'справка №1-БАЛАНС'!H22</f>
        <v>300</v>
      </c>
      <c r="G11" s="35">
        <f>'справка №1-БАЛАНС'!H23</f>
        <v>0</v>
      </c>
      <c r="H11" s="37"/>
      <c r="I11" s="35">
        <f>'справка №1-БАЛАНС'!H28+'справка №1-БАЛАНС'!H31</f>
        <v>566</v>
      </c>
      <c r="J11" s="35">
        <f>'справка №1-БАЛАНС'!H29+'справка №1-БАЛАНС'!H32</f>
        <v>-175</v>
      </c>
      <c r="K11" s="37"/>
      <c r="L11" s="239">
        <f>SUM(C11:K11)</f>
        <v>5080</v>
      </c>
      <c r="M11" s="35">
        <f>'справка №1-БАЛАНС'!H39</f>
        <v>0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481</v>
      </c>
      <c r="B12" s="17" t="s">
        <v>482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483</v>
      </c>
      <c r="B13" s="8" t="s">
        <v>484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485</v>
      </c>
      <c r="B14" s="8" t="s">
        <v>486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487</v>
      </c>
      <c r="B15" s="17" t="s">
        <v>488</v>
      </c>
      <c r="C15" s="38">
        <f>C11+C12</f>
        <v>3000</v>
      </c>
      <c r="D15" s="38">
        <f aca="true" t="shared" si="2" ref="D15:M15">D11+D12</f>
        <v>0</v>
      </c>
      <c r="E15" s="38">
        <f t="shared" si="2"/>
        <v>1389</v>
      </c>
      <c r="F15" s="38">
        <f t="shared" si="2"/>
        <v>300</v>
      </c>
      <c r="G15" s="38">
        <f t="shared" si="2"/>
        <v>0</v>
      </c>
      <c r="H15" s="38">
        <f t="shared" si="2"/>
        <v>0</v>
      </c>
      <c r="I15" s="38">
        <f t="shared" si="2"/>
        <v>566</v>
      </c>
      <c r="J15" s="38">
        <f t="shared" si="2"/>
        <v>-175</v>
      </c>
      <c r="K15" s="38">
        <f t="shared" si="2"/>
        <v>0</v>
      </c>
      <c r="L15" s="239">
        <f t="shared" si="1"/>
        <v>5080</v>
      </c>
      <c r="M15" s="38">
        <f t="shared" si="2"/>
        <v>0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489</v>
      </c>
      <c r="B16" s="21" t="s">
        <v>490</v>
      </c>
      <c r="C16" s="87"/>
      <c r="D16" s="88"/>
      <c r="E16" s="88"/>
      <c r="F16" s="88"/>
      <c r="G16" s="88"/>
      <c r="H16" s="89"/>
      <c r="I16" s="92">
        <f>+'справка №1-БАЛАНС'!G31</f>
        <v>0</v>
      </c>
      <c r="J16" s="240">
        <f>+'справка №1-БАЛАНС'!G32</f>
        <v>-246</v>
      </c>
      <c r="K16" s="37"/>
      <c r="L16" s="239">
        <f t="shared" si="1"/>
        <v>-246</v>
      </c>
      <c r="M16" s="37"/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491</v>
      </c>
      <c r="B17" s="8" t="s">
        <v>492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493</v>
      </c>
      <c r="B18" s="18" t="s">
        <v>494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495</v>
      </c>
      <c r="B19" s="18" t="s">
        <v>496</v>
      </c>
      <c r="C19" s="37"/>
      <c r="D19" s="37"/>
      <c r="E19" s="37"/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497</v>
      </c>
      <c r="B20" s="8" t="s">
        <v>498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499</v>
      </c>
      <c r="B21" s="8" t="s">
        <v>500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101</v>
      </c>
      <c r="J21" s="36">
        <f t="shared" si="4"/>
        <v>0</v>
      </c>
      <c r="K21" s="36">
        <f t="shared" si="4"/>
        <v>0</v>
      </c>
      <c r="L21" s="239">
        <f t="shared" si="1"/>
        <v>101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501</v>
      </c>
      <c r="B22" s="8" t="s">
        <v>502</v>
      </c>
      <c r="C22" s="90"/>
      <c r="D22" s="90"/>
      <c r="E22" s="90"/>
      <c r="F22" s="90"/>
      <c r="G22" s="90"/>
      <c r="H22" s="90"/>
      <c r="I22" s="90">
        <f>35+66</f>
        <v>101</v>
      </c>
      <c r="J22" s="90"/>
      <c r="K22" s="90"/>
      <c r="L22" s="239">
        <f t="shared" si="1"/>
        <v>101</v>
      </c>
      <c r="M22" s="90"/>
      <c r="N22" s="11"/>
    </row>
    <row r="23" spans="1:14" ht="12">
      <c r="A23" s="12" t="s">
        <v>503</v>
      </c>
      <c r="B23" s="8" t="s">
        <v>504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505</v>
      </c>
      <c r="B24" s="8" t="s">
        <v>506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501</v>
      </c>
      <c r="B25" s="8" t="s">
        <v>507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503</v>
      </c>
      <c r="B26" s="8" t="s">
        <v>508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509</v>
      </c>
      <c r="B27" s="8" t="s">
        <v>510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511</v>
      </c>
      <c r="B28" s="8" t="s">
        <v>512</v>
      </c>
      <c r="C28" s="37"/>
      <c r="D28" s="37"/>
      <c r="E28" s="37">
        <f>-12-23</f>
        <v>-35</v>
      </c>
      <c r="F28" s="37"/>
      <c r="G28" s="37"/>
      <c r="H28" s="37"/>
      <c r="I28" s="37"/>
      <c r="J28" s="37">
        <v>175</v>
      </c>
      <c r="K28" s="37"/>
      <c r="L28" s="239">
        <f t="shared" si="1"/>
        <v>140</v>
      </c>
      <c r="M28" s="37"/>
      <c r="N28" s="11"/>
    </row>
    <row r="29" spans="1:23" ht="14.25" customHeight="1">
      <c r="A29" s="10" t="s">
        <v>513</v>
      </c>
      <c r="B29" s="17" t="s">
        <v>514</v>
      </c>
      <c r="C29" s="36">
        <f>C17+C20+C21+C24+C28+C27+C15+C16</f>
        <v>3000</v>
      </c>
      <c r="D29" s="36">
        <f aca="true" t="shared" si="6" ref="D29:M29">D17+D20+D21+D24+D28+D27+D15+D16</f>
        <v>0</v>
      </c>
      <c r="E29" s="36">
        <f t="shared" si="6"/>
        <v>1354</v>
      </c>
      <c r="F29" s="36">
        <f t="shared" si="6"/>
        <v>300</v>
      </c>
      <c r="G29" s="36">
        <f t="shared" si="6"/>
        <v>0</v>
      </c>
      <c r="H29" s="36">
        <f t="shared" si="6"/>
        <v>0</v>
      </c>
      <c r="I29" s="36">
        <f t="shared" si="6"/>
        <v>667</v>
      </c>
      <c r="J29" s="36">
        <f t="shared" si="6"/>
        <v>-246</v>
      </c>
      <c r="K29" s="36">
        <f t="shared" si="6"/>
        <v>0</v>
      </c>
      <c r="L29" s="239">
        <f t="shared" si="1"/>
        <v>5075</v>
      </c>
      <c r="M29" s="36">
        <f t="shared" si="6"/>
        <v>0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515</v>
      </c>
      <c r="B30" s="8" t="s">
        <v>516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517</v>
      </c>
      <c r="B31" s="8" t="s">
        <v>518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519</v>
      </c>
      <c r="B32" s="17" t="s">
        <v>520</v>
      </c>
      <c r="C32" s="36">
        <f aca="true" t="shared" si="7" ref="C32:K32">C29+C30+C31</f>
        <v>3000</v>
      </c>
      <c r="D32" s="36">
        <f t="shared" si="7"/>
        <v>0</v>
      </c>
      <c r="E32" s="36">
        <f t="shared" si="7"/>
        <v>1354</v>
      </c>
      <c r="F32" s="36">
        <f t="shared" si="7"/>
        <v>300</v>
      </c>
      <c r="G32" s="36">
        <f t="shared" si="7"/>
        <v>0</v>
      </c>
      <c r="H32" s="36">
        <f t="shared" si="7"/>
        <v>0</v>
      </c>
      <c r="I32" s="36">
        <f t="shared" si="7"/>
        <v>667</v>
      </c>
      <c r="J32" s="36">
        <f t="shared" si="7"/>
        <v>-246</v>
      </c>
      <c r="K32" s="36">
        <f t="shared" si="7"/>
        <v>0</v>
      </c>
      <c r="L32" s="239">
        <f t="shared" si="1"/>
        <v>5075</v>
      </c>
      <c r="M32" s="36">
        <f>M29+M30+M31</f>
        <v>0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347" t="s">
        <v>529</v>
      </c>
      <c r="B35" s="347"/>
      <c r="C35" s="347"/>
      <c r="D35" s="347"/>
      <c r="E35" s="347"/>
      <c r="F35" s="347"/>
      <c r="G35" s="347"/>
      <c r="H35" s="347"/>
      <c r="I35" s="347"/>
      <c r="J35" s="347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536</v>
      </c>
      <c r="B38" s="19"/>
      <c r="C38" s="15"/>
      <c r="D38" s="334" t="s">
        <v>521</v>
      </c>
      <c r="E38" s="334"/>
      <c r="F38" s="334"/>
      <c r="G38" s="334"/>
      <c r="H38" s="334"/>
      <c r="I38" s="334"/>
      <c r="J38" s="15" t="s">
        <v>527</v>
      </c>
      <c r="K38" s="15"/>
      <c r="L38" s="334"/>
      <c r="M38" s="334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Your User Name</cp:lastModifiedBy>
  <cp:lastPrinted>2009-07-30T09:22:05Z</cp:lastPrinted>
  <dcterms:created xsi:type="dcterms:W3CDTF">2000-06-29T12:02:40Z</dcterms:created>
  <dcterms:modified xsi:type="dcterms:W3CDTF">2009-07-31T05:33:44Z</dcterms:modified>
  <cp:category/>
  <cp:version/>
  <cp:contentType/>
  <cp:contentStatus/>
</cp:coreProperties>
</file>