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45" windowWidth="10800" windowHeight="3750" tabRatio="58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Лист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<sst xmlns="http://schemas.openxmlformats.org/spreadsheetml/2006/main" count="1079" uniqueCount="886">
  <si>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</si>
  <si>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</si>
  <si>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</si>
  <si>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</si>
  <si>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</si>
  <si>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</si>
  <si>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</si>
  <si>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</si>
  <si>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</si>
  <si>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</si>
  <si>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</si>
  <si>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</si>
  <si>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</si>
  <si>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</si>
  <si>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</si>
  <si>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</si>
  <si>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</si>
  <si>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</si>
  <si>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</si>
  <si>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</si>
  <si>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</si>
  <si>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</si>
  <si>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</si>
  <si>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</si>
  <si>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</si>
  <si>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</si>
  <si>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</si>
  <si>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</si>
  <si>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</si>
  <si>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</si>
  <si>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</si>
  <si>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</si>
  <si>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</si>
  <si>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</si>
  <si>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</si>
  <si>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</si>
  <si>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</si>
  <si>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</si>
  <si>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</si>
  <si>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</si>
  <si>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</si>
  <si>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</si>
  <si>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</si>
  <si>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</si>
  <si>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</si>
  <si>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</si>
  <si>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</si>
  <si>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</si>
  <si>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</si>
  <si>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</si>
  <si>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</si>
  <si>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</si>
  <si>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</si>
  <si>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</si>
  <si>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</si>
  <si>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</si>
  <si>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</si>
  <si>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</si>
  <si>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</si>
  <si>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</si>
  <si>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</si>
  <si>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</si>
  <si>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</si>
  <si>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</si>
  <si>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</si>
  <si>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</si>
  <si>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</si>
  <si>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</si>
  <si>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</si>
  <si>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</si>
  <si>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</si>
  <si>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</si>
  <si>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</si>
  <si>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</si>
  <si>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</si>
  <si>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</si>
  <si>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</si>
  <si>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</si>
  <si>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</si>
  <si>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</si>
  <si>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</si>
  <si>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</si>
  <si>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</si>
  <si>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</si>
  <si>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</si>
  <si>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</si>
  <si>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</si>
  <si>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</si>
  <si>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</si>
  <si>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</si>
  <si>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</si>
  <si>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</si>
  <si>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</si>
  <si>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</si>
  <si>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</si>
  <si>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</si>
  <si>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</si>
  <si>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</si>
  <si>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</si>
  <si>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</si>
  <si>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</si>
  <si>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</si>
  <si>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</si>
  <si>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</si>
  <si>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</si>
  <si>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</si>
  <si>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</si>
  <si>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</si>
  <si>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</si>
  <si>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</si>
  <si>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</si>
  <si>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</si>
  <si>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</si>
  <si>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</si>
  <si>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</si>
  <si>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</si>
  <si>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</si>
  <si>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</si>
  <si>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</si>
  <si>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</si>
  <si>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</si>
  <si>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</si>
  <si>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</si>
  <si>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</si>
  <si>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</si>
  <si>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</si>
  <si>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</si>
  <si>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</si>
  <si>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</si>
  <si>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</si>
  <si>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</si>
  <si>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</si>
  <si>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</si>
  <si>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</si>
  <si>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</si>
  <si>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</si>
  <si>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</si>
  <si>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</si>
  <si>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</si>
  <si>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</si>
  <si>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</si>
  <si>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</si>
  <si>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</si>
  <si>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</si>
  <si>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</si>
  <si>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</si>
  <si>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</si>
  <si>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</si>
  <si>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</si>
  <si>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</si>
  <si>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</si>
  <si>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</si>
  <si>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</si>
  <si>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</si>
  <si>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</si>
  <si>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</si>
  <si>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</si>
  <si>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</si>
  <si>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</si>
  <si>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</si>
  <si>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</si>
  <si>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</si>
  <si>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</si>
  <si>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</si>
  <si>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</si>
  <si>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</si>
  <si>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</si>
  <si>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</si>
  <si>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</si>
  <si>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</si>
  <si>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</si>
  <si>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</si>
  <si>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</si>
  <si>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</si>
  <si>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</si>
  <si>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</si>
  <si>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</si>
  <si>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</si>
  <si>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</si>
  <si>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</si>
  <si>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</si>
  <si>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</si>
  <si>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</si>
  <si>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</si>
  <si>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</si>
  <si>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</si>
  <si>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</si>
  <si>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</si>
  <si>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</si>
  <si>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</si>
  <si>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</si>
  <si>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</si>
  <si>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</si>
  <si>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</si>
  <si>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</si>
  <si>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</si>
  <si>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</si>
  <si>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</si>
  <si>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</si>
  <si>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</si>
  <si>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</si>
  <si>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</si>
  <si>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</si>
  <si>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</si>
  <si>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</si>
  <si>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</si>
  <si>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</si>
  <si>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</si>
  <si>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</si>
  <si>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</si>
  <si>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</si>
  <si>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</si>
  <si>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</si>
  <si>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</si>
  <si>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</si>
  <si>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</si>
  <si>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</si>
  <si>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</si>
  <si>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</si>
  <si>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</si>
  <si>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</si>
  <si>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</si>
  <si>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</si>
  <si>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</si>
  <si>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</si>
  <si>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</si>
  <si>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</si>
  <si>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</si>
  <si>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</si>
  <si>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</si>
  <si>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</si>
  <si>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</si>
  <si>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</si>
  <si>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</si>
  <si>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</si>
  <si>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</si>
  <si>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</si>
  <si>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</si>
  <si>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</si>
  <si>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</si>
  <si>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</si>
  <si>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</si>
  <si>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</si>
  <si>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</si>
  <si>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</si>
  <si>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</si>
  <si>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</si>
  <si>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</si>
  <si>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</si>
  <si>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</si>
  <si>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</si>
  <si>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</si>
  <si>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</si>
  <si>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</si>
  <si>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</si>
  <si>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</si>
  <si>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</si>
  <si>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</si>
  <si>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</si>
  <si>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</si>
  <si>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</si>
  <si>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</si>
  <si>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</si>
  <si>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</si>
  <si>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</si>
  <si>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</si>
  <si>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</si>
  <si>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</si>
  <si>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</si>
  <si>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</si>
  <si>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</si>
  <si>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</si>
  <si>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</si>
  <si>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</si>
  <si>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</si>
  <si>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</si>
  <si>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</si>
  <si>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</si>
  <si>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</si>
  <si>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</si>
  <si>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</si>
  <si>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</si>
  <si>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</si>
  <si>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</si>
  <si>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</si>
  <si>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</si>
  <si>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</si>
  <si>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</si>
  <si>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</si>
  <si>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</si>
  <si>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</si>
  <si>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</si>
  <si>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</si>
  <si>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</si>
  <si>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</si>
  <si>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</si>
  <si>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</si>
  <si>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</si>
  <si>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</si>
  <si>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</si>
  <si>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</si>
  <si>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</si>
  <si>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</si>
  <si>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</si>
  <si>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</si>
  <si>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</si>
  <si>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</si>
  <si>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</si>
  <si>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</si>
  <si>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</si>
  <si>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</si>
  <si>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</si>
  <si>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</si>
  <si>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</si>
  <si>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</si>
  <si>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</si>
  <si>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</si>
  <si>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</si>
  <si>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</si>
  <si>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</si>
  <si>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</si>
  <si>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</si>
  <si>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</si>
  <si>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</si>
  <si>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</si>
  <si>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</si>
  <si>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</si>
  <si>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</si>
  <si>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</si>
  <si>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</si>
  <si>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</si>
  <si>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</si>
  <si>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</si>
  <si>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</si>
  <si>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</si>
  <si>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</si>
  <si>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</si>
  <si>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</si>
  <si>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</si>
  <si>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</si>
  <si>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</si>
  <si>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</si>
  <si>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</si>
  <si>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</si>
  <si>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</si>
  <si>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</si>
  <si>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</si>
  <si>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</si>
  <si>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</si>
  <si>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</si>
  <si>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</si>
  <si>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</si>
  <si>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</si>
  <si>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</si>
  <si>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</si>
  <si>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</si>
  <si>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</si>
  <si>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</si>
  <si>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</si>
  <si>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</si>
  <si>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</si>
  <si>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</si>
  <si>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</si>
  <si>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</si>
  <si>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</si>
  <si>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</si>
  <si>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</si>
  <si>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</si>
  <si>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</si>
  <si>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</si>
  <si>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</si>
  <si>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</si>
  <si>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</si>
  <si>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</si>
  <si>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</si>
  <si>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</si>
  <si>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</si>
  <si>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</si>
  <si>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</si>
  <si>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</si>
  <si>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</si>
  <si>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</si>
  <si>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</si>
  <si>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</si>
  <si>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</si>
  <si>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</si>
  <si>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</si>
  <si>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</si>
  <si>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</si>
  <si>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</si>
  <si>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</si>
  <si>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</si>
  <si>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</si>
  <si>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</si>
  <si>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</si>
  <si>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</si>
  <si>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</si>
  <si>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</si>
  <si>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</si>
  <si>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</si>
  <si>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</si>
  <si>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</si>
  <si>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</si>
  <si>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</si>
  <si>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</si>
  <si>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</si>
  <si>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</si>
  <si>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</si>
  <si>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</si>
  <si>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</si>
  <si>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</si>
  <si>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</si>
  <si>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</si>
  <si>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</si>
  <si>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</si>
  <si>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</si>
  <si>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</si>
  <si>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</si>
  <si>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</si>
  <si>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</si>
  <si>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</si>
  <si>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</si>
  <si>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</si>
  <si>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</si>
  <si>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</si>
  <si>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</si>
  <si>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</si>
  <si>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</si>
  <si>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</si>
  <si>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</si>
  <si>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</si>
  <si>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</si>
  <si>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</si>
  <si>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</si>
  <si>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</si>
  <si>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</si>
  <si>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</si>
  <si>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</si>
  <si>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</si>
  <si>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</si>
  <si>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</si>
  <si>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</si>
  <si>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</si>
  <si>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</si>
  <si>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</si>
  <si>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</si>
  <si>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</si>
  <si>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</si>
  <si>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</si>
  <si>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</si>
  <si>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</si>
  <si>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</si>
  <si>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</si>
  <si>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</si>
  <si>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</si>
  <si>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</si>
  <si>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</si>
  <si>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</si>
  <si>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</si>
  <si>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</si>
  <si>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</si>
  <si>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</si>
  <si>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</si>
  <si>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</si>
  <si>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</si>
  <si>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</si>
  <si>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</si>
  <si>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</si>
  <si>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</si>
  <si>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</si>
  <si>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</si>
  <si>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</si>
  <si>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</si>
  <si>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</si>
  <si>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</si>
  <si>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</si>
  <si>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</si>
  <si>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</si>
  <si>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</si>
  <si>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</si>
  <si>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</si>
  <si>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</si>
  <si>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</si>
  <si>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</si>
  <si>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</si>
  <si>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</si>
  <si>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</si>
  <si>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</si>
  <si>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</si>
  <si>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</si>
  <si>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</si>
  <si>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</si>
  <si>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</si>
  <si>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</si>
  <si>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</si>
  <si>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</si>
  <si>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</si>
  <si>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</si>
  <si>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</si>
  <si>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</si>
  <si>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</si>
  <si>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</si>
  <si>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</si>
  <si>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</si>
  <si>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</si>
  <si>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</si>
  <si>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</si>
  <si>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</si>
  <si>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</si>
  <si>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</si>
  <si>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</si>
  <si>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</si>
  <si>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</si>
  <si>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</si>
  <si>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</si>
  <si>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</si>
  <si>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</si>
  <si>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</si>
  <si>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</si>
  <si>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</si>
  <si>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</si>
  <si>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</si>
  <si>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</si>
  <si>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</si>
  <si>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</si>
  <si>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</si>
  <si>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</si>
  <si>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</si>
  <si>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</si>
  <si>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</si>
  <si>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</si>
  <si>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</si>
  <si>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</si>
  <si>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</si>
  <si>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</si>
  <si>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</si>
  <si>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</si>
  <si>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</si>
  <si>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</si>
  <si>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</si>
  <si>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</si>
  <si>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</si>
  <si>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</si>
  <si>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</si>
  <si>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</si>
  <si>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</si>
  <si>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</si>
  <si>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</si>
  <si>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</si>
  <si>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</si>
  <si>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</si>
  <si>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</si>
  <si>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</si>
  <si>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</si>
  <si>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</si>
  <si>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</si>
  <si>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</si>
  <si>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</si>
  <si>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</si>
  <si>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</si>
  <si>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</si>
  <si>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</si>
  <si>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</si>
  <si>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</si>
  <si>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</si>
  <si>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</si>
  <si>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</si>
  <si>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</si>
  <si>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</si>
  <si>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</si>
  <si>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</si>
  <si>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</si>
  <si>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</si>
  <si>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</si>
  <si>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</si>
  <si>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</si>
  <si>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</si>
  <si>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</si>
  <si>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</si>
  <si>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</si>
  <si>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</si>
  <si>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</si>
  <si>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</si>
  <si>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</si>
  <si>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</si>
  <si>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</si>
  <si>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</si>
  <si>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</si>
  <si>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</si>
  <si>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</si>
  <si>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</si>
  <si>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</si>
  <si>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</si>
  <si>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</si>
  <si>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</si>
  <si>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</si>
  <si>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</si>
  <si>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</si>
  <si>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</si>
  <si>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</si>
  <si>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</si>
  <si>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</si>
  <si>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</si>
  <si>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</si>
  <si>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</si>
  <si>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</si>
  <si>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</si>
  <si>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</si>
  <si>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</si>
  <si>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</si>
  <si>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</si>
  <si>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</si>
  <si>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</si>
  <si>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</si>
  <si>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</si>
  <si>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</si>
  <si>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</si>
  <si>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</si>
  <si>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</si>
  <si>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</si>
  <si>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</si>
  <si>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</si>
  <si>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</si>
  <si>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</si>
  <si>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</si>
  <si>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</si>
  <si>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</si>
  <si>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</si>
  <si>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</si>
  <si>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</si>
  <si>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</si>
  <si>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</si>
  <si>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</si>
  <si>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</si>
  <si>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</si>
  <si>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</si>
  <si>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</si>
  <si>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</si>
  <si>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</si>
  <si>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</si>
  <si>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</si>
  <si>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</si>
  <si>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</si>
  <si>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</si>
  <si>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</si>
  <si>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</si>
  <si>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</si>
  <si>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</si>
  <si>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</si>
  <si>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</si>
  <si>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</si>
  <si>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</si>
  <si>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</si>
  <si>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</si>
  <si>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</si>
  <si>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</si>
  <si>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</si>
  <si>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</si>
  <si>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</si>
  <si>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</si>
  <si>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</si>
  <si>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</si>
  <si>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</si>
  <si>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</si>
  <si>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</si>
  <si>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</si>
  <si>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</si>
  <si>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</si>
  <si>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</si>
  <si>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</si>
  <si>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</si>
  <si>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</si>
  <si>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</si>
  <si>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</si>
  <si>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</si>
  <si>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</si>
  <si>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</si>
  <si>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</si>
  <si>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</si>
  <si>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</si>
  <si>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</si>
  <si>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</si>
  <si>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</si>
  <si>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</si>
  <si>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</si>
  <si>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</si>
  <si>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</si>
  <si>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</si>
  <si>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</si>
  <si>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</si>
  <si>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</si>
  <si>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</si>
  <si>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</si>
  <si>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</si>
  <si>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</si>
  <si>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</si>
  <si>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</si>
  <si>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</si>
  <si>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</si>
  <si>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</si>
  <si>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</si>
  <si>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</si>
  <si>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</si>
  <si>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</si>
  <si>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</si>
  <si>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</si>
  <si>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</si>
  <si>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</si>
  <si>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</si>
  <si>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</si>
  <si>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</si>
  <si>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</si>
  <si>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</si>
  <si>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</si>
  <si>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</si>
  <si>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</si>
  <si>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</si>
  <si>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</si>
  <si>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</si>
  <si>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</si>
  <si>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</si>
  <si>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</si>
  <si>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</si>
  <si>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</si>
  <si>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</si>
  <si>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</si>
  <si>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</si>
  <si>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</si>
  <si>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</si>
  <si>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</si>
  <si>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</si>
  <si>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</si>
  <si>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</si>
  <si>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</si>
  <si>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</si>
  <si>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</si>
  <si>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</si>
  <si>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</si>
  <si>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</si>
  <si>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</si>
  <si>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</si>
  <si>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</si>
  <si>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</si>
  <si>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</si>
  <si>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</si>
  <si>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</si>
  <si>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</si>
  <si>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</si>
  <si>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</si>
  <si>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</si>
  <si>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</si>
  <si>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</si>
  <si>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</si>
  <si>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</si>
  <si>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</si>
  <si>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</si>
  <si>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</si>
  <si>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</si>
  <si>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</si>
  <si>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</si>
  <si>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</si>
  <si>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</si>
  <si>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</si>
  <si>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</si>
  <si>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</si>
  <si>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</si>
  <si>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</si>
  <si>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</si>
  <si>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</si>
  <si>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</si>
  <si>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</si>
  <si>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</si>
  <si>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</si>
  <si>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</si>
  <si>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</si>
  <si>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</si>
  <si>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</si>
  <si>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</si>
  <si>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</si>
  <si>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</si>
  <si>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</si>
  <si>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</si>
  <si>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</si>
  <si>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</si>
  <si>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</si>
  <si>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</si>
  <si>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</si>
  <si>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</si>
  <si>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</si>
  <si>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</si>
  <si>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</si>
  <si>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</si>
  <si>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</si>
  <si>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</si>
  <si>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</si>
  <si>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</si>
  <si>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</si>
  <si>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</si>
  <si>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</si>
  <si>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</si>
  <si>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</si>
  <si>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</si>
  <si>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</si>
  <si>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</si>
  <si>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</si>
  <si>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</si>
  <si>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</si>
  <si>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</si>
  <si>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</si>
  <si>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</si>
  <si>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</si>
  <si>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</si>
  <si>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</si>
  <si>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</si>
  <si>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</si>
  <si>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</si>
  <si>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</si>
  <si>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</si>
  <si>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</si>
  <si>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</si>
  <si>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</si>
  <si>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</si>
  <si>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</si>
  <si>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</si>
  <si>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</si>
  <si>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</si>
  <si>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</si>
  <si>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</si>
  <si>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</si>
  <si>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</si>
  <si>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</si>
  <si>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</si>
  <si>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</si>
  <si>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</si>
  <si>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</si>
  <si>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</si>
  <si>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</si>
  <si>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</si>
  <si>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</si>
  <si>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</si>
  <si>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</si>
  <si>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</si>
  <si>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</si>
  <si>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</si>
  <si>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</si>
  <si>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</si>
  <si>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</si>
  <si>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</si>
  <si>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</si>
  <si>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</si>
  <si>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</si>
  <si>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</si>
  <si>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</si>
  <si>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</si>
  <si>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</si>
  <si>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</si>
  <si>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</si>
  <si>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</si>
  <si>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</si>
  <si>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</si>
  <si>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</si>
  <si>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</si>
  <si>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</si>
  <si>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"СВИЛОЗА" АД</t>
  </si>
  <si>
    <t xml:space="preserve">                      /З.Първанова/</t>
  </si>
  <si>
    <t xml:space="preserve">                     /М.Колчев/</t>
  </si>
  <si>
    <t xml:space="preserve">                     /З.Първанова/</t>
  </si>
  <si>
    <t xml:space="preserve">                                                 </t>
  </si>
  <si>
    <t>/М.Колчев/</t>
  </si>
  <si>
    <t>/З.Първанова/</t>
  </si>
  <si>
    <t>Съставител:……………………</t>
  </si>
  <si>
    <t>Ръководител:……………………</t>
  </si>
  <si>
    <t>Съставител:……………..</t>
  </si>
  <si>
    <t>Съставител: З.Първанова</t>
  </si>
  <si>
    <t>Ръководител: М.Колчев</t>
  </si>
  <si>
    <t xml:space="preserve">Вид на отчета: неконсолидиран: </t>
  </si>
  <si>
    <t>1. КК"БОЛДУМОР"</t>
  </si>
  <si>
    <t>2.ФОНД "ИНДУСТРИЯ"</t>
  </si>
  <si>
    <t>~</t>
  </si>
  <si>
    <t xml:space="preserve">Дата на съставяне:                                   </t>
  </si>
  <si>
    <t xml:space="preserve">Дата  на съставяне:                                                                                                       </t>
  </si>
  <si>
    <t xml:space="preserve">Дата на съставяне :                  </t>
  </si>
  <si>
    <t>Дата на съставяне:</t>
  </si>
  <si>
    <t>1.СВИЛОЦЕЛ ЕАД</t>
  </si>
  <si>
    <t>2.БИОРЕСУРС ЕООД</t>
  </si>
  <si>
    <t>към 30.09.2014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</si>
</sst>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6" applyNumberFormat="0" applyAlignment="0" applyProtection="0"/>
    <xf numFmtId="0" fontId="47" fillId="29" borderId="2" applyNumberFormat="0" applyAlignment="0" applyProtection="0"/>
    <xf numFmtId="0" fontId="48" fillId="30" borderId="7" applyNumberFormat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</cellStyleXfs>
  <cellXfs count="638">
    <xf numFmtId="0" fontId="0" fillId="0" borderId="0" xfId="0" applyAlignment="1">
      <alignment/>
    </xf>
    <xf numFmtId="0" fontId="8" fillId="0" borderId="0" xfId="39" applyFont="1" applyBorder="1" applyAlignment="1" applyProtection="1">
      <alignment horizontal="left" vertical="top"/>
      <protection locked="0"/>
    </xf>
    <xf numFmtId="0" fontId="10" fillId="0" borderId="0" xfId="42" applyFont="1">
      <alignment/>
      <protection/>
    </xf>
    <xf numFmtId="0" fontId="9" fillId="0" borderId="0" xfId="42" applyFont="1" applyAlignment="1">
      <alignment/>
      <protection/>
    </xf>
    <xf numFmtId="0" fontId="9" fillId="0" borderId="0" xfId="40" applyFont="1" applyAlignment="1">
      <alignment wrapText="1"/>
      <protection/>
    </xf>
    <xf numFmtId="0" fontId="9" fillId="0" borderId="10" xfId="42" applyFont="1" applyBorder="1" applyAlignment="1">
      <alignment horizontal="center" vertical="center" wrapText="1"/>
      <protection/>
    </xf>
    <xf numFmtId="0" fontId="9" fillId="0" borderId="10" xfId="42" applyFont="1" applyBorder="1" applyAlignment="1">
      <alignment horizontal="centerContinuous" vertical="center" wrapText="1"/>
      <protection/>
    </xf>
    <xf numFmtId="0" fontId="9" fillId="0" borderId="0" xfId="42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Fill="1" applyBorder="1" applyAlignment="1">
      <alignment horizontal="center" vertical="center" wrapText="1"/>
      <protection/>
    </xf>
    <xf numFmtId="0" fontId="9" fillId="0" borderId="10" xfId="42" applyFont="1" applyBorder="1" applyAlignment="1">
      <alignment vertical="center" wrapText="1"/>
      <protection/>
    </xf>
    <xf numFmtId="0" fontId="10" fillId="0" borderId="0" xfId="42" applyFont="1" applyBorder="1">
      <alignment/>
      <protection/>
    </xf>
    <xf numFmtId="0" fontId="10" fillId="0" borderId="10" xfId="42" applyFont="1" applyBorder="1" applyAlignment="1">
      <alignment vertical="center" wrapText="1"/>
      <protection/>
    </xf>
    <xf numFmtId="0" fontId="10" fillId="0" borderId="10" xfId="42" applyFont="1" applyBorder="1" applyAlignment="1">
      <alignment wrapText="1"/>
      <protection/>
    </xf>
    <xf numFmtId="3" fontId="10" fillId="0" borderId="0" xfId="42" applyNumberFormat="1" applyFont="1" applyBorder="1" applyAlignment="1" applyProtection="1">
      <alignment vertical="center"/>
      <protection locked="0"/>
    </xf>
    <xf numFmtId="0" fontId="9" fillId="0" borderId="0" xfId="42" applyFont="1" applyBorder="1" applyProtection="1">
      <alignment/>
      <protection locked="0"/>
    </xf>
    <xf numFmtId="49" fontId="9" fillId="0" borderId="11" xfId="42" applyNumberFormat="1" applyFont="1" applyBorder="1" applyAlignment="1">
      <alignment horizontal="center" vertical="center" wrapText="1"/>
      <protection/>
    </xf>
    <xf numFmtId="49" fontId="9" fillId="0" borderId="10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wrapText="1"/>
      <protection/>
    </xf>
    <xf numFmtId="49" fontId="9" fillId="0" borderId="0" xfId="42" applyNumberFormat="1" applyFont="1" applyBorder="1" applyAlignment="1" applyProtection="1">
      <alignment horizontal="center" wrapText="1"/>
      <protection locked="0"/>
    </xf>
    <xf numFmtId="49" fontId="10" fillId="33" borderId="10" xfId="42" applyNumberFormat="1" applyFont="1" applyFill="1" applyBorder="1" applyAlignment="1">
      <alignment horizontal="center" vertical="center" wrapText="1"/>
      <protection/>
    </xf>
    <xf numFmtId="49" fontId="9" fillId="0" borderId="12" xfId="42" applyNumberFormat="1" applyFont="1" applyBorder="1" applyAlignment="1">
      <alignment horizontal="center" vertical="center" wrapText="1"/>
      <protection/>
    </xf>
    <xf numFmtId="0" fontId="10" fillId="0" borderId="0" xfId="38" applyFont="1">
      <alignment/>
      <protection/>
    </xf>
    <xf numFmtId="0" fontId="10" fillId="0" borderId="0" xfId="37" applyFont="1" applyAlignment="1">
      <alignment horizontal="center"/>
      <protection/>
    </xf>
    <xf numFmtId="49" fontId="3" fillId="0" borderId="0" xfId="36" applyNumberFormat="1" applyFont="1" applyAlignment="1">
      <alignment horizontal="center" vertical="center" wrapText="1"/>
      <protection/>
    </xf>
    <xf numFmtId="0" fontId="3" fillId="0" borderId="0" xfId="36" applyNumberFormat="1" applyFont="1" applyAlignment="1">
      <alignment horizontal="center" vertical="center" wrapText="1"/>
      <protection/>
    </xf>
    <xf numFmtId="0" fontId="3" fillId="0" borderId="0" xfId="37" applyFont="1" applyAlignment="1">
      <alignment vertical="justify"/>
      <protection/>
    </xf>
    <xf numFmtId="0" fontId="3" fillId="0" borderId="0" xfId="37" applyFont="1" applyBorder="1" applyAlignment="1">
      <alignment vertical="justify"/>
      <protection/>
    </xf>
    <xf numFmtId="49" fontId="3" fillId="0" borderId="0" xfId="37" applyNumberFormat="1" applyFont="1" applyBorder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0" fontId="3" fillId="0" borderId="0" xfId="37" applyFont="1" applyBorder="1" applyAlignment="1">
      <alignment horizontal="right" vertical="justify"/>
      <protection/>
    </xf>
    <xf numFmtId="0" fontId="3" fillId="0" borderId="10" xfId="36" applyFont="1" applyBorder="1" applyAlignment="1">
      <alignment vertical="center" wrapText="1"/>
      <protection/>
    </xf>
    <xf numFmtId="49" fontId="3" fillId="0" borderId="10" xfId="36" applyNumberFormat="1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left" vertical="center" wrapText="1"/>
      <protection/>
    </xf>
    <xf numFmtId="49" fontId="3" fillId="0" borderId="10" xfId="36" applyNumberFormat="1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10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righ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left" vertical="center" wrapText="1"/>
      <protection/>
    </xf>
    <xf numFmtId="49" fontId="3" fillId="0" borderId="0" xfId="36" applyNumberFormat="1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41" applyNumberFormat="1" applyFont="1" applyFill="1" applyBorder="1" applyAlignment="1" applyProtection="1">
      <alignment vertical="center"/>
      <protection locked="0"/>
    </xf>
    <xf numFmtId="1" fontId="10" fillId="35" borderId="10" xfId="41" applyNumberFormat="1" applyFont="1" applyFill="1" applyBorder="1" applyAlignment="1" applyProtection="1">
      <alignment vertical="center"/>
      <protection locked="0"/>
    </xf>
    <xf numFmtId="1" fontId="10" fillId="36" borderId="10" xfId="41" applyNumberFormat="1" applyFont="1" applyFill="1" applyBorder="1" applyAlignment="1" applyProtection="1">
      <alignment vertical="center"/>
      <protection locked="0"/>
    </xf>
    <xf numFmtId="3" fontId="10" fillId="0" borderId="10" xfId="41" applyNumberFormat="1" applyFont="1" applyBorder="1" applyAlignment="1" applyProtection="1">
      <alignment vertical="center"/>
      <protection/>
    </xf>
    <xf numFmtId="3" fontId="10" fillId="0" borderId="10" xfId="41" applyNumberFormat="1" applyFont="1" applyFill="1" applyBorder="1" applyAlignment="1" applyProtection="1">
      <alignment vertical="center"/>
      <protection/>
    </xf>
    <xf numFmtId="1" fontId="9" fillId="34" borderId="10" xfId="41" applyNumberFormat="1" applyFont="1" applyFill="1" applyBorder="1" applyAlignment="1" applyProtection="1">
      <alignment vertical="center"/>
      <protection locked="0"/>
    </xf>
    <xf numFmtId="3" fontId="9" fillId="0" borderId="10" xfId="41" applyNumberFormat="1" applyFont="1" applyBorder="1" applyAlignment="1" applyProtection="1">
      <alignment vertical="center"/>
      <protection/>
    </xf>
    <xf numFmtId="3" fontId="10" fillId="0" borderId="10" xfId="41" applyNumberFormat="1" applyFont="1" applyBorder="1" applyProtection="1">
      <alignment/>
      <protection/>
    </xf>
    <xf numFmtId="1" fontId="10" fillId="35" borderId="10" xfId="40" applyNumberFormat="1" applyFont="1" applyFill="1" applyBorder="1" applyAlignment="1" applyProtection="1">
      <alignment wrapText="1"/>
      <protection locked="0"/>
    </xf>
    <xf numFmtId="3" fontId="10" fillId="0" borderId="10" xfId="40" applyNumberFormat="1" applyFont="1" applyFill="1" applyBorder="1" applyAlignment="1" applyProtection="1">
      <alignment wrapText="1"/>
      <protection/>
    </xf>
    <xf numFmtId="1" fontId="10" fillId="36" borderId="10" xfId="40" applyNumberFormat="1" applyFont="1" applyFill="1" applyBorder="1" applyAlignment="1" applyProtection="1">
      <alignment wrapText="1"/>
      <protection locked="0"/>
    </xf>
    <xf numFmtId="49" fontId="10" fillId="0" borderId="10" xfId="42" applyNumberFormat="1" applyFont="1" applyBorder="1" applyAlignment="1" applyProtection="1">
      <alignment horizontal="center" vertical="center" wrapText="1"/>
      <protection/>
    </xf>
    <xf numFmtId="3" fontId="10" fillId="0" borderId="10" xfId="42" applyNumberFormat="1" applyFont="1" applyFill="1" applyBorder="1" applyAlignment="1" applyProtection="1">
      <alignment vertical="center"/>
      <protection/>
    </xf>
    <xf numFmtId="3" fontId="10" fillId="0" borderId="10" xfId="42" applyNumberFormat="1" applyFont="1" applyBorder="1" applyAlignment="1" applyProtection="1">
      <alignment vertical="center"/>
      <protection/>
    </xf>
    <xf numFmtId="1" fontId="10" fillId="35" borderId="10" xfId="42" applyNumberFormat="1" applyFont="1" applyFill="1" applyBorder="1" applyAlignment="1" applyProtection="1">
      <alignment vertical="center"/>
      <protection locked="0"/>
    </xf>
    <xf numFmtId="3" fontId="10" fillId="0" borderId="13" xfId="42" applyNumberFormat="1" applyFont="1" applyBorder="1" applyAlignment="1" applyProtection="1">
      <alignment vertical="center"/>
      <protection/>
    </xf>
    <xf numFmtId="3" fontId="10" fillId="0" borderId="11" xfId="42" applyNumberFormat="1" applyFont="1" applyBorder="1" applyAlignment="1" applyProtection="1">
      <alignment vertical="center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37" applyFont="1" applyBorder="1" applyAlignment="1" applyProtection="1">
      <alignment horizontal="center" vertical="center" wrapText="1"/>
      <protection/>
    </xf>
    <xf numFmtId="0" fontId="10" fillId="0" borderId="13" xfId="37" applyFont="1" applyFill="1" applyBorder="1" applyAlignment="1" applyProtection="1">
      <alignment horizontal="center" vertical="center" wrapText="1"/>
      <protection/>
    </xf>
    <xf numFmtId="1" fontId="10" fillId="33" borderId="14" xfId="37" applyNumberFormat="1" applyFont="1" applyFill="1" applyBorder="1" applyAlignment="1" applyProtection="1">
      <alignment horizontal="left" vertical="center" wrapText="1"/>
      <protection/>
    </xf>
    <xf numFmtId="1" fontId="10" fillId="33" borderId="14" xfId="37" applyNumberFormat="1" applyFont="1" applyFill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0" fillId="0" borderId="11" xfId="37" applyFont="1" applyFill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Fill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0" fontId="10" fillId="0" borderId="0" xfId="35" applyFont="1" applyBorder="1" applyAlignment="1" applyProtection="1">
      <alignment horizontal="left" vertical="center" wrapText="1"/>
      <protection/>
    </xf>
    <xf numFmtId="1" fontId="10" fillId="0" borderId="0" xfId="35" applyNumberFormat="1" applyFont="1" applyBorder="1" applyAlignment="1" applyProtection="1">
      <alignment horizontal="left" vertical="center" wrapText="1"/>
      <protection/>
    </xf>
    <xf numFmtId="49" fontId="9" fillId="0" borderId="13" xfId="35" applyNumberFormat="1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center" vertical="center" wrapText="1"/>
      <protection/>
    </xf>
    <xf numFmtId="49" fontId="9" fillId="0" borderId="15" xfId="35" applyNumberFormat="1" applyFont="1" applyBorder="1" applyAlignment="1" applyProtection="1">
      <alignment horizontal="center" vertical="center" wrapText="1"/>
      <protection/>
    </xf>
    <xf numFmtId="0" fontId="9" fillId="0" borderId="13" xfId="35" applyFont="1" applyBorder="1" applyAlignment="1" applyProtection="1">
      <alignment horizontal="center" vertical="center" wrapText="1"/>
      <protection/>
    </xf>
    <xf numFmtId="49" fontId="9" fillId="0" borderId="11" xfId="35" applyNumberFormat="1" applyFont="1" applyBorder="1" applyAlignment="1" applyProtection="1">
      <alignment horizontal="center" vertical="center" wrapText="1"/>
      <protection/>
    </xf>
    <xf numFmtId="0" fontId="9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left" vertical="center" wrapText="1"/>
      <protection/>
    </xf>
    <xf numFmtId="49" fontId="9" fillId="0" borderId="10" xfId="35" applyNumberFormat="1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righ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49" fontId="9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Fill="1" applyBorder="1" applyAlignment="1" applyProtection="1">
      <alignment vertical="center" wrapText="1"/>
      <protection/>
    </xf>
    <xf numFmtId="49" fontId="10" fillId="0" borderId="10" xfId="35" applyNumberFormat="1" applyFont="1" applyFill="1" applyBorder="1" applyAlignment="1" applyProtection="1">
      <alignment horizontal="center" vertical="center" wrapText="1"/>
      <protection/>
    </xf>
    <xf numFmtId="0" fontId="9" fillId="0" borderId="0" xfId="35" applyFont="1" applyBorder="1" applyAlignment="1" applyProtection="1">
      <alignment horizontal="right" vertical="center" wrapText="1"/>
      <protection/>
    </xf>
    <xf numFmtId="49" fontId="9" fillId="0" borderId="0" xfId="35" applyNumberFormat="1" applyFont="1" applyBorder="1" applyAlignment="1" applyProtection="1">
      <alignment horizontal="right" vertical="center" wrapText="1"/>
      <protection/>
    </xf>
    <xf numFmtId="1" fontId="10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4" applyFont="1" applyAlignment="1">
      <alignment/>
      <protection/>
    </xf>
    <xf numFmtId="0" fontId="9" fillId="0" borderId="0" xfId="38" applyFont="1">
      <alignment/>
      <protection/>
    </xf>
    <xf numFmtId="0" fontId="10" fillId="0" borderId="0" xfId="38" applyFont="1" applyBorder="1">
      <alignment/>
      <protection/>
    </xf>
    <xf numFmtId="49" fontId="10" fillId="0" borderId="0" xfId="38" applyNumberFormat="1" applyFont="1">
      <alignment/>
      <protection/>
    </xf>
    <xf numFmtId="0" fontId="10" fillId="0" borderId="10" xfId="34" applyFont="1" applyBorder="1" applyAlignment="1" applyProtection="1">
      <alignment horizontal="right" vertical="center" wrapText="1"/>
      <protection/>
    </xf>
    <xf numFmtId="1" fontId="10" fillId="0" borderId="10" xfId="34" applyNumberFormat="1" applyFont="1" applyBorder="1" applyAlignment="1" applyProtection="1">
      <alignment horizontal="right" vertical="center" wrapText="1"/>
      <protection/>
    </xf>
    <xf numFmtId="0" fontId="10" fillId="0" borderId="10" xfId="34" applyFont="1" applyFill="1" applyBorder="1" applyAlignment="1" applyProtection="1">
      <alignment horizontal="right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8" applyFont="1" applyProtection="1">
      <alignment/>
      <protection/>
    </xf>
    <xf numFmtId="1" fontId="10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34" applyNumberFormat="1" applyFont="1" applyFill="1" applyBorder="1" applyAlignment="1" applyProtection="1">
      <alignment horizontal="right"/>
      <protection locked="0"/>
    </xf>
    <xf numFmtId="1" fontId="10" fillId="36" borderId="10" xfId="34" applyNumberFormat="1" applyFont="1" applyFill="1" applyBorder="1" applyAlignment="1" applyProtection="1">
      <alignment horizontal="right"/>
      <protection locked="0"/>
    </xf>
    <xf numFmtId="1" fontId="10" fillId="0" borderId="10" xfId="34" applyNumberFormat="1" applyFont="1" applyBorder="1" applyAlignment="1" applyProtection="1">
      <alignment horizontal="right"/>
      <protection/>
    </xf>
    <xf numFmtId="1" fontId="10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4" applyNumberFormat="1" applyFont="1" applyBorder="1" applyProtection="1">
      <alignment/>
      <protection/>
    </xf>
    <xf numFmtId="0" fontId="9" fillId="0" borderId="10" xfId="34" applyFont="1" applyBorder="1" applyAlignment="1" applyProtection="1">
      <alignment horizontal="center" vertical="center" wrapText="1"/>
      <protection/>
    </xf>
    <xf numFmtId="0" fontId="9" fillId="0" borderId="0" xfId="38" applyFont="1" applyAlignment="1" applyProtection="1">
      <alignment horizontal="center"/>
      <protection/>
    </xf>
    <xf numFmtId="0" fontId="9" fillId="0" borderId="10" xfId="34" applyFont="1" applyBorder="1" applyAlignment="1" applyProtection="1">
      <alignment horizontal="center"/>
      <protection/>
    </xf>
    <xf numFmtId="1" fontId="10" fillId="0" borderId="10" xfId="34" applyNumberFormat="1" applyFont="1" applyBorder="1" applyAlignment="1" applyProtection="1">
      <alignment horizontal="center" vertical="center" wrapText="1"/>
      <protection/>
    </xf>
    <xf numFmtId="1" fontId="10" fillId="0" borderId="10" xfId="34" applyNumberFormat="1" applyFont="1" applyFill="1" applyBorder="1" applyAlignment="1" applyProtection="1">
      <alignment horizontal="right" vertical="center" wrapText="1"/>
      <protection/>
    </xf>
    <xf numFmtId="1" fontId="10" fillId="0" borderId="10" xfId="34" applyNumberFormat="1" applyFont="1" applyFill="1" applyBorder="1" applyAlignment="1" applyProtection="1">
      <alignment horizontal="center" vertical="center" wrapText="1"/>
      <protection/>
    </xf>
    <xf numFmtId="0" fontId="10" fillId="0" borderId="10" xfId="34" applyFont="1" applyFill="1" applyBorder="1" applyAlignment="1" applyProtection="1">
      <alignment horizontal="center" vertical="center" wrapText="1"/>
      <protection/>
    </xf>
    <xf numFmtId="0" fontId="9" fillId="0" borderId="0" xfId="34" applyFont="1" applyBorder="1" applyProtection="1">
      <alignment/>
      <protection/>
    </xf>
    <xf numFmtId="0" fontId="9" fillId="0" borderId="0" xfId="38" applyFont="1" applyProtection="1">
      <alignment/>
      <protection/>
    </xf>
    <xf numFmtId="0" fontId="9" fillId="0" borderId="10" xfId="34" applyFont="1" applyBorder="1" applyProtection="1">
      <alignment/>
      <protection/>
    </xf>
    <xf numFmtId="1" fontId="10" fillId="0" borderId="10" xfId="34" applyNumberFormat="1" applyFont="1" applyFill="1" applyBorder="1" applyAlignment="1" applyProtection="1">
      <alignment horizontal="right"/>
      <protection/>
    </xf>
    <xf numFmtId="1" fontId="9" fillId="34" borderId="16" xfId="41" applyNumberFormat="1" applyFont="1" applyFill="1" applyBorder="1" applyAlignment="1" applyProtection="1">
      <alignment vertical="center"/>
      <protection locked="0"/>
    </xf>
    <xf numFmtId="0" fontId="9" fillId="0" borderId="10" xfId="41" applyFont="1" applyBorder="1" applyAlignment="1" applyProtection="1">
      <alignment vertical="center" wrapText="1"/>
      <protection/>
    </xf>
    <xf numFmtId="0" fontId="9" fillId="0" borderId="10" xfId="41" applyFont="1" applyBorder="1" applyAlignment="1" applyProtection="1">
      <alignment horizontal="left" vertical="center" wrapText="1"/>
      <protection/>
    </xf>
    <xf numFmtId="49" fontId="9" fillId="0" borderId="10" xfId="41" applyNumberFormat="1" applyFont="1" applyBorder="1" applyAlignment="1" applyProtection="1">
      <alignment horizontal="center" vertical="center" wrapText="1"/>
      <protection/>
    </xf>
    <xf numFmtId="0" fontId="10" fillId="0" borderId="0" xfId="40" applyFont="1" applyBorder="1" applyAlignment="1" applyProtection="1">
      <alignment wrapText="1"/>
      <protection/>
    </xf>
    <xf numFmtId="0" fontId="10" fillId="0" borderId="0" xfId="40" applyFont="1" applyAlignment="1" applyProtection="1">
      <alignment wrapText="1"/>
      <protection/>
    </xf>
    <xf numFmtId="1" fontId="10" fillId="34" borderId="10" xfId="40" applyNumberFormat="1" applyFont="1" applyFill="1" applyBorder="1" applyAlignment="1" applyProtection="1">
      <alignment wrapText="1"/>
      <protection locked="0"/>
    </xf>
    <xf numFmtId="1" fontId="10" fillId="0" borderId="0" xfId="40" applyNumberFormat="1" applyFont="1" applyAlignment="1" applyProtection="1">
      <alignment wrapText="1"/>
      <protection/>
    </xf>
    <xf numFmtId="0" fontId="10" fillId="0" borderId="0" xfId="42" applyFont="1" applyBorder="1" applyProtection="1">
      <alignment/>
      <protection/>
    </xf>
    <xf numFmtId="0" fontId="9" fillId="0" borderId="0" xfId="42" applyFont="1" applyBorder="1" applyAlignment="1">
      <alignment horizontal="centerContinuous" vertical="center" wrapText="1"/>
      <protection/>
    </xf>
    <xf numFmtId="0" fontId="9" fillId="0" borderId="0" xfId="42" applyFont="1" applyBorder="1" applyAlignment="1" applyProtection="1">
      <alignment horizontal="left" vertical="center" wrapText="1"/>
      <protection/>
    </xf>
    <xf numFmtId="0" fontId="10" fillId="0" borderId="0" xfId="34" applyFont="1" applyAlignment="1">
      <alignment horizontal="centerContinuous" vertical="center" wrapText="1"/>
      <protection/>
    </xf>
    <xf numFmtId="0" fontId="9" fillId="0" borderId="10" xfId="34" applyFont="1" applyBorder="1" applyAlignment="1" applyProtection="1">
      <alignment horizontal="centerContinuous" vertical="center" wrapText="1"/>
      <protection/>
    </xf>
    <xf numFmtId="1" fontId="10" fillId="0" borderId="0" xfId="37" applyNumberFormat="1" applyFont="1" applyBorder="1" applyAlignment="1">
      <alignment vertical="justify" wrapText="1"/>
      <protection/>
    </xf>
    <xf numFmtId="0" fontId="9" fillId="0" borderId="12" xfId="35" applyFont="1" applyBorder="1" applyAlignment="1" applyProtection="1">
      <alignment horizontal="centerContinuous" vertical="center" wrapText="1"/>
      <protection/>
    </xf>
    <xf numFmtId="0" fontId="9" fillId="0" borderId="14" xfId="35" applyFont="1" applyBorder="1" applyAlignment="1" applyProtection="1">
      <alignment horizontal="centerContinuous" vertical="center" wrapText="1"/>
      <protection/>
    </xf>
    <xf numFmtId="0" fontId="9" fillId="0" borderId="16" xfId="35" applyFont="1" applyBorder="1" applyAlignment="1" applyProtection="1">
      <alignment horizontal="centerContinuous" vertical="center" wrapText="1"/>
      <protection/>
    </xf>
    <xf numFmtId="0" fontId="9" fillId="0" borderId="10" xfId="35" applyFont="1" applyBorder="1" applyAlignment="1" applyProtection="1">
      <alignment horizontal="centerContinuous" vertical="center" wrapText="1"/>
      <protection/>
    </xf>
    <xf numFmtId="44" fontId="9" fillId="0" borderId="10" xfId="50" applyFont="1" applyBorder="1" applyAlignment="1" applyProtection="1">
      <alignment horizontal="centerContinuous" vertical="center" wrapText="1"/>
      <protection/>
    </xf>
    <xf numFmtId="49" fontId="3" fillId="0" borderId="0" xfId="36" applyNumberFormat="1" applyFont="1" applyAlignment="1">
      <alignment horizontal="centerContinuous" vertical="center" wrapText="1"/>
      <protection/>
    </xf>
    <xf numFmtId="0" fontId="8" fillId="0" borderId="0" xfId="39" applyFont="1" applyAlignment="1">
      <alignment horizontal="left" vertical="top" wrapText="1"/>
      <protection/>
    </xf>
    <xf numFmtId="0" fontId="8" fillId="0" borderId="0" xfId="39" applyFont="1" applyAlignment="1">
      <alignment vertical="top" wrapText="1"/>
      <protection/>
    </xf>
    <xf numFmtId="0" fontId="8" fillId="0" borderId="0" xfId="39" applyFont="1" applyAlignment="1">
      <alignment vertical="top"/>
      <protection/>
    </xf>
    <xf numFmtId="0" fontId="4" fillId="0" borderId="0" xfId="39" applyFont="1" applyAlignment="1">
      <alignment vertical="top"/>
      <protection/>
    </xf>
    <xf numFmtId="0" fontId="6" fillId="0" borderId="0" xfId="39" applyFont="1" applyBorder="1" applyAlignment="1" applyProtection="1">
      <alignment vertical="top" wrapText="1"/>
      <protection locked="0"/>
    </xf>
    <xf numFmtId="1" fontId="8" fillId="34" borderId="12" xfId="39" applyNumberFormat="1" applyFont="1" applyFill="1" applyBorder="1" applyAlignment="1" applyProtection="1">
      <alignment vertical="top" wrapText="1"/>
      <protection locked="0"/>
    </xf>
    <xf numFmtId="1" fontId="8" fillId="34" borderId="17" xfId="39" applyNumberFormat="1" applyFont="1" applyFill="1" applyBorder="1" applyAlignment="1" applyProtection="1">
      <alignment vertical="top" wrapText="1"/>
      <protection locked="0"/>
    </xf>
    <xf numFmtId="1" fontId="8" fillId="36" borderId="17" xfId="39" applyNumberFormat="1" applyFont="1" applyFill="1" applyBorder="1" applyAlignment="1" applyProtection="1">
      <alignment vertical="top" wrapText="1"/>
      <protection locked="0"/>
    </xf>
    <xf numFmtId="1" fontId="8" fillId="0" borderId="17" xfId="39" applyNumberFormat="1" applyFont="1" applyBorder="1" applyAlignment="1" applyProtection="1">
      <alignment vertical="top" wrapText="1"/>
      <protection/>
    </xf>
    <xf numFmtId="1" fontId="8" fillId="0" borderId="12" xfId="39" applyNumberFormat="1" applyFont="1" applyBorder="1" applyAlignment="1" applyProtection="1">
      <alignment vertical="top" wrapText="1"/>
      <protection/>
    </xf>
    <xf numFmtId="1" fontId="8" fillId="0" borderId="17" xfId="39" applyNumberFormat="1" applyFont="1" applyFill="1" applyBorder="1" applyAlignment="1" applyProtection="1">
      <alignment vertical="top" wrapText="1"/>
      <protection/>
    </xf>
    <xf numFmtId="1" fontId="4" fillId="0" borderId="0" xfId="39" applyNumberFormat="1" applyFont="1" applyAlignment="1">
      <alignment vertical="top"/>
      <protection/>
    </xf>
    <xf numFmtId="1" fontId="8" fillId="35" borderId="17" xfId="39" applyNumberFormat="1" applyFont="1" applyFill="1" applyBorder="1" applyAlignment="1" applyProtection="1">
      <alignment vertical="top" wrapText="1"/>
      <protection locked="0"/>
    </xf>
    <xf numFmtId="1" fontId="8" fillId="0" borderId="18" xfId="39" applyNumberFormat="1" applyFont="1" applyBorder="1" applyAlignment="1" applyProtection="1">
      <alignment vertical="top" wrapText="1"/>
      <protection/>
    </xf>
    <xf numFmtId="1" fontId="8" fillId="36" borderId="19" xfId="39" applyNumberFormat="1" applyFont="1" applyFill="1" applyBorder="1" applyAlignment="1" applyProtection="1">
      <alignment vertical="top" wrapText="1"/>
      <protection locked="0"/>
    </xf>
    <xf numFmtId="1" fontId="8" fillId="0" borderId="20" xfId="39" applyNumberFormat="1" applyFont="1" applyBorder="1" applyAlignment="1" applyProtection="1">
      <alignment vertical="top" wrapText="1"/>
      <protection/>
    </xf>
    <xf numFmtId="1" fontId="6" fillId="0" borderId="17" xfId="39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39" applyNumberFormat="1" applyFont="1" applyBorder="1" applyAlignment="1" applyProtection="1">
      <alignment vertical="top" wrapText="1"/>
      <protection/>
    </xf>
    <xf numFmtId="1" fontId="8" fillId="0" borderId="22" xfId="39" applyNumberFormat="1" applyFont="1" applyBorder="1" applyAlignment="1" applyProtection="1">
      <alignment vertical="top" wrapText="1"/>
      <protection/>
    </xf>
    <xf numFmtId="0" fontId="6" fillId="0" borderId="0" xfId="39" applyFont="1" applyBorder="1" applyAlignment="1">
      <alignment vertical="top" wrapText="1"/>
      <protection/>
    </xf>
    <xf numFmtId="49" fontId="6" fillId="0" borderId="0" xfId="39" applyNumberFormat="1" applyFont="1" applyBorder="1" applyAlignment="1">
      <alignment vertical="top" wrapText="1"/>
      <protection/>
    </xf>
    <xf numFmtId="1" fontId="8" fillId="0" borderId="0" xfId="39" applyNumberFormat="1" applyFont="1" applyBorder="1" applyAlignment="1">
      <alignment vertical="top" wrapText="1"/>
      <protection/>
    </xf>
    <xf numFmtId="0" fontId="4" fillId="0" borderId="0" xfId="39" applyFont="1" applyAlignment="1" applyProtection="1">
      <alignment vertical="top" wrapText="1"/>
      <protection locked="0"/>
    </xf>
    <xf numFmtId="0" fontId="8" fillId="0" borderId="0" xfId="39" applyFont="1" applyAlignment="1" applyProtection="1">
      <alignment horizontal="left" vertical="top" wrapText="1"/>
      <protection locked="0"/>
    </xf>
    <xf numFmtId="0" fontId="8" fillId="0" borderId="0" xfId="39" applyFont="1" applyAlignment="1" applyProtection="1">
      <alignment vertical="top" wrapText="1"/>
      <protection locked="0"/>
    </xf>
    <xf numFmtId="0" fontId="8" fillId="0" borderId="0" xfId="39" applyFont="1" applyAlignment="1" applyProtection="1">
      <alignment vertical="top"/>
      <protection locked="0"/>
    </xf>
    <xf numFmtId="0" fontId="4" fillId="0" borderId="0" xfId="39" applyFont="1" applyBorder="1" applyAlignment="1" applyProtection="1">
      <alignment vertical="top" wrapText="1"/>
      <protection locked="0"/>
    </xf>
    <xf numFmtId="0" fontId="4" fillId="0" borderId="0" xfId="39" applyFont="1" applyAlignment="1" applyProtection="1">
      <alignment horizontal="left" vertical="top" wrapText="1"/>
      <protection locked="0"/>
    </xf>
    <xf numFmtId="0" fontId="4" fillId="0" borderId="0" xfId="39" applyFont="1" applyAlignment="1" applyProtection="1">
      <alignment vertical="top"/>
      <protection locked="0"/>
    </xf>
    <xf numFmtId="1" fontId="4" fillId="0" borderId="0" xfId="39" applyNumberFormat="1" applyFont="1" applyAlignment="1" applyProtection="1">
      <alignment vertical="top" wrapText="1"/>
      <protection locked="0"/>
    </xf>
    <xf numFmtId="0" fontId="9" fillId="0" borderId="13" xfId="42" applyFont="1" applyBorder="1" applyAlignment="1">
      <alignment horizontal="centerContinuous" vertical="center" wrapText="1"/>
      <protection/>
    </xf>
    <xf numFmtId="0" fontId="9" fillId="0" borderId="15" xfId="42" applyFont="1" applyBorder="1" applyAlignment="1">
      <alignment horizontal="centerContinuous" vertical="center" wrapText="1"/>
      <protection/>
    </xf>
    <xf numFmtId="0" fontId="9" fillId="0" borderId="11" xfId="42" applyFont="1" applyBorder="1" applyAlignment="1">
      <alignment horizontal="centerContinuous" vertical="center" wrapText="1"/>
      <protection/>
    </xf>
    <xf numFmtId="0" fontId="9" fillId="33" borderId="13" xfId="42" applyFont="1" applyFill="1" applyBorder="1" applyAlignment="1">
      <alignment horizontal="centerContinuous" vertical="center" wrapText="1"/>
      <protection/>
    </xf>
    <xf numFmtId="0" fontId="9" fillId="33" borderId="11" xfId="42" applyFont="1" applyFill="1" applyBorder="1" applyAlignment="1">
      <alignment horizontal="centerContinuous" vertical="center" wrapText="1"/>
      <protection/>
    </xf>
    <xf numFmtId="1" fontId="10" fillId="33" borderId="12" xfId="42" applyNumberFormat="1" applyFont="1" applyFill="1" applyBorder="1" applyAlignment="1" applyProtection="1">
      <alignment vertical="center"/>
      <protection locked="0"/>
    </xf>
    <xf numFmtId="1" fontId="10" fillId="33" borderId="14" xfId="42" applyNumberFormat="1" applyFont="1" applyFill="1" applyBorder="1" applyAlignment="1" applyProtection="1">
      <alignment vertical="center"/>
      <protection locked="0"/>
    </xf>
    <xf numFmtId="1" fontId="10" fillId="33" borderId="16" xfId="42" applyNumberFormat="1" applyFont="1" applyFill="1" applyBorder="1" applyAlignment="1" applyProtection="1">
      <alignment vertical="center"/>
      <protection locked="0"/>
    </xf>
    <xf numFmtId="1" fontId="10" fillId="34" borderId="10" xfId="42" applyNumberFormat="1" applyFont="1" applyFill="1" applyBorder="1" applyAlignment="1" applyProtection="1">
      <alignment vertical="center"/>
      <protection locked="0"/>
    </xf>
    <xf numFmtId="0" fontId="9" fillId="0" borderId="13" xfId="42" applyFont="1" applyBorder="1" applyAlignment="1">
      <alignment horizontal="left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10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3" xfId="37" applyFont="1" applyBorder="1" applyAlignment="1" applyProtection="1">
      <alignment vertical="center" wrapText="1"/>
      <protection/>
    </xf>
    <xf numFmtId="1" fontId="10" fillId="33" borderId="14" xfId="37" applyNumberFormat="1" applyFont="1" applyFill="1" applyBorder="1" applyAlignment="1" applyProtection="1">
      <alignment vertical="center" wrapText="1"/>
      <protection/>
    </xf>
    <xf numFmtId="0" fontId="10" fillId="0" borderId="11" xfId="37" applyFont="1" applyBorder="1" applyAlignment="1" applyProtection="1">
      <alignment vertical="center" wrapText="1"/>
      <protection/>
    </xf>
    <xf numFmtId="0" fontId="10" fillId="0" borderId="10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1" fontId="10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12" xfId="42" applyNumberFormat="1" applyFont="1" applyFill="1" applyBorder="1" applyAlignment="1" applyProtection="1">
      <alignment vertical="center"/>
      <protection locked="0"/>
    </xf>
    <xf numFmtId="3" fontId="10" fillId="0" borderId="0" xfId="42" applyNumberFormat="1" applyFont="1" applyBorder="1" applyProtection="1">
      <alignment/>
      <protection/>
    </xf>
    <xf numFmtId="0" fontId="9" fillId="0" borderId="12" xfId="42" applyFont="1" applyBorder="1" applyAlignment="1">
      <alignment horizontal="centerContinuous" vertical="center" wrapText="1"/>
      <protection/>
    </xf>
    <xf numFmtId="0" fontId="9" fillId="0" borderId="16" xfId="42" applyFont="1" applyBorder="1" applyAlignment="1">
      <alignment horizontal="centerContinuous" vertical="center" wrapText="1"/>
      <protection/>
    </xf>
    <xf numFmtId="0" fontId="9" fillId="0" borderId="18" xfId="42" applyFont="1" applyBorder="1" applyAlignment="1">
      <alignment horizontal="left" vertical="center" wrapText="1"/>
      <protection/>
    </xf>
    <xf numFmtId="0" fontId="9" fillId="0" borderId="11" xfId="42" applyFont="1" applyBorder="1" applyAlignment="1">
      <alignment horizontal="center" vertical="center" wrapText="1"/>
      <protection/>
    </xf>
    <xf numFmtId="0" fontId="9" fillId="0" borderId="11" xfId="42" applyFont="1" applyFill="1" applyBorder="1" applyAlignment="1">
      <alignment horizontal="center" vertical="center" wrapText="1"/>
      <protection/>
    </xf>
    <xf numFmtId="0" fontId="9" fillId="0" borderId="23" xfId="42" applyFont="1" applyBorder="1" applyAlignment="1">
      <alignment horizontal="centerContinuous" vertical="center" wrapText="1"/>
      <protection/>
    </xf>
    <xf numFmtId="0" fontId="9" fillId="33" borderId="15" xfId="42" applyFont="1" applyFill="1" applyBorder="1" applyAlignment="1">
      <alignment horizontal="center" vertical="center" wrapText="1"/>
      <protection/>
    </xf>
    <xf numFmtId="0" fontId="9" fillId="0" borderId="18" xfId="42" applyFont="1" applyBorder="1" applyAlignment="1">
      <alignment horizontal="centerContinuous" vertical="center" wrapText="1"/>
      <protection/>
    </xf>
    <xf numFmtId="0" fontId="9" fillId="0" borderId="19" xfId="42" applyFont="1" applyBorder="1" applyAlignment="1">
      <alignment horizontal="center" vertical="center" wrapText="1"/>
      <protection/>
    </xf>
    <xf numFmtId="0" fontId="9" fillId="0" borderId="24" xfId="42" applyFont="1" applyBorder="1" applyAlignment="1">
      <alignment horizontal="centerContinuous" vertical="center" wrapText="1"/>
      <protection/>
    </xf>
    <xf numFmtId="0" fontId="9" fillId="0" borderId="25" xfId="42" applyFont="1" applyBorder="1" applyAlignment="1">
      <alignment horizontal="centerContinuous" vertical="center" wrapText="1"/>
      <protection/>
    </xf>
    <xf numFmtId="49" fontId="9" fillId="0" borderId="18" xfId="42" applyNumberFormat="1" applyFont="1" applyBorder="1" applyAlignment="1">
      <alignment horizontal="centerContinuous" vertical="center" wrapText="1"/>
      <protection/>
    </xf>
    <xf numFmtId="49" fontId="9" fillId="0" borderId="19" xfId="42" applyNumberFormat="1" applyFont="1" applyBorder="1" applyAlignment="1">
      <alignment horizontal="centerContinuous" vertical="center" wrapText="1"/>
      <protection/>
    </xf>
    <xf numFmtId="0" fontId="6" fillId="0" borderId="0" xfId="39" applyFont="1" applyBorder="1" applyAlignment="1" applyProtection="1">
      <alignment horizontal="left" vertical="top" wrapText="1"/>
      <protection locked="0"/>
    </xf>
    <xf numFmtId="0" fontId="6" fillId="0" borderId="0" xfId="39" applyFont="1" applyBorder="1" applyAlignment="1" applyProtection="1">
      <alignment horizontal="centerContinuous" vertical="top" wrapText="1"/>
      <protection locked="0"/>
    </xf>
    <xf numFmtId="0" fontId="6" fillId="0" borderId="0" xfId="39" applyFont="1" applyAlignment="1" applyProtection="1">
      <alignment horizontal="left" vertical="top" wrapText="1"/>
      <protection locked="0"/>
    </xf>
    <xf numFmtId="0" fontId="8" fillId="0" borderId="0" xfId="39" applyFont="1" applyBorder="1" applyAlignment="1" applyProtection="1">
      <alignment horizontal="centerContinuous" vertical="top" wrapText="1"/>
      <protection locked="0"/>
    </xf>
    <xf numFmtId="0" fontId="6" fillId="0" borderId="0" xfId="39" applyFont="1" applyAlignment="1" applyProtection="1">
      <alignment horizontal="center" vertical="top" wrapText="1"/>
      <protection locked="0"/>
    </xf>
    <xf numFmtId="0" fontId="8" fillId="0" borderId="0" xfId="39" applyFont="1" applyAlignment="1" applyProtection="1">
      <alignment horizontal="left" vertical="top"/>
      <protection locked="0"/>
    </xf>
    <xf numFmtId="0" fontId="6" fillId="0" borderId="0" xfId="39" applyFont="1" applyBorder="1" applyAlignment="1" applyProtection="1">
      <alignment horizontal="center" vertical="top"/>
      <protection locked="0"/>
    </xf>
    <xf numFmtId="0" fontId="6" fillId="0" borderId="0" xfId="40" applyFont="1" applyAlignment="1" applyProtection="1">
      <alignment wrapText="1"/>
      <protection locked="0"/>
    </xf>
    <xf numFmtId="0" fontId="6" fillId="0" borderId="26" xfId="39" applyFont="1" applyBorder="1" applyAlignment="1" applyProtection="1">
      <alignment horizontal="center" vertical="center"/>
      <protection/>
    </xf>
    <xf numFmtId="0" fontId="6" fillId="0" borderId="27" xfId="39" applyFont="1" applyBorder="1" applyAlignment="1" applyProtection="1">
      <alignment horizontal="center" vertical="top" wrapText="1"/>
      <protection/>
    </xf>
    <xf numFmtId="14" fontId="6" fillId="0" borderId="27" xfId="39" applyNumberFormat="1" applyFont="1" applyBorder="1" applyAlignment="1" applyProtection="1">
      <alignment horizontal="center" vertical="top" wrapText="1"/>
      <protection/>
    </xf>
    <xf numFmtId="49" fontId="6" fillId="0" borderId="27" xfId="39" applyNumberFormat="1" applyFont="1" applyBorder="1" applyAlignment="1" applyProtection="1">
      <alignment horizontal="center" vertical="center" wrapText="1"/>
      <protection/>
    </xf>
    <xf numFmtId="14" fontId="6" fillId="0" borderId="28" xfId="39" applyNumberFormat="1" applyFont="1" applyBorder="1" applyAlignment="1" applyProtection="1">
      <alignment horizontal="center" vertical="top" wrapText="1"/>
      <protection/>
    </xf>
    <xf numFmtId="0" fontId="6" fillId="0" borderId="29" xfId="39" applyFont="1" applyBorder="1" applyAlignment="1" applyProtection="1">
      <alignment horizontal="center" vertical="center" wrapText="1"/>
      <protection/>
    </xf>
    <xf numFmtId="0" fontId="6" fillId="0" borderId="10" xfId="39" applyFont="1" applyBorder="1" applyAlignment="1" applyProtection="1">
      <alignment horizontal="center" vertical="top" wrapText="1"/>
      <protection/>
    </xf>
    <xf numFmtId="49" fontId="6" fillId="0" borderId="10" xfId="39" applyNumberFormat="1" applyFont="1" applyBorder="1" applyAlignment="1" applyProtection="1">
      <alignment horizontal="center" vertical="center" wrapText="1"/>
      <protection/>
    </xf>
    <xf numFmtId="0" fontId="6" fillId="0" borderId="17" xfId="39" applyFont="1" applyBorder="1" applyAlignment="1" applyProtection="1">
      <alignment horizontal="center" vertical="top" wrapText="1"/>
      <protection/>
    </xf>
    <xf numFmtId="49" fontId="6" fillId="0" borderId="10" xfId="39" applyNumberFormat="1" applyFont="1" applyBorder="1" applyAlignment="1" applyProtection="1">
      <alignment horizontal="right" vertical="top" wrapText="1"/>
      <protection/>
    </xf>
    <xf numFmtId="0" fontId="8" fillId="0" borderId="10" xfId="39" applyFont="1" applyBorder="1" applyAlignment="1" applyProtection="1">
      <alignment vertical="top" wrapText="1"/>
      <protection/>
    </xf>
    <xf numFmtId="0" fontId="8" fillId="0" borderId="12" xfId="39" applyFont="1" applyBorder="1" applyAlignment="1" applyProtection="1">
      <alignment vertical="top" wrapText="1"/>
      <protection/>
    </xf>
    <xf numFmtId="49" fontId="6" fillId="33" borderId="18" xfId="39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39" applyFont="1" applyFill="1" applyBorder="1" applyAlignment="1" applyProtection="1">
      <alignment vertical="top" wrapText="1"/>
      <protection/>
    </xf>
    <xf numFmtId="0" fontId="8" fillId="0" borderId="10" xfId="39" applyFont="1" applyBorder="1" applyAlignment="1" applyProtection="1">
      <alignment horizontal="right" vertical="top" wrapText="1"/>
      <protection/>
    </xf>
    <xf numFmtId="0" fontId="17" fillId="37" borderId="10" xfId="39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0" fontId="17" fillId="37" borderId="10" xfId="39" applyFont="1" applyFill="1" applyBorder="1" applyAlignment="1" applyProtection="1">
      <alignment vertical="top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1" fontId="7" fillId="0" borderId="12" xfId="39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17" fillId="37" borderId="10" xfId="39" applyNumberFormat="1" applyFont="1" applyFill="1" applyBorder="1" applyAlignment="1" applyProtection="1">
      <alignment vertical="top" wrapText="1"/>
      <protection/>
    </xf>
    <xf numFmtId="1" fontId="8" fillId="0" borderId="10" xfId="39" applyNumberFormat="1" applyFont="1" applyBorder="1" applyAlignment="1" applyProtection="1">
      <alignment vertical="top" wrapText="1"/>
      <protection/>
    </xf>
    <xf numFmtId="1" fontId="17" fillId="37" borderId="10" xfId="39" applyNumberFormat="1" applyFont="1" applyFill="1" applyBorder="1" applyAlignment="1" applyProtection="1">
      <alignment vertical="top"/>
      <protection/>
    </xf>
    <xf numFmtId="1" fontId="3" fillId="0" borderId="18" xfId="39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39" applyNumberFormat="1" applyFont="1" applyBorder="1" applyAlignment="1" applyProtection="1">
      <alignment horizontal="right" vertical="top" wrapText="1"/>
      <protection/>
    </xf>
    <xf numFmtId="1" fontId="6" fillId="0" borderId="18" xfId="39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39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39" applyNumberFormat="1" applyFont="1" applyFill="1" applyBorder="1" applyAlignment="1" applyProtection="1">
      <alignment vertical="top"/>
      <protection/>
    </xf>
    <xf numFmtId="0" fontId="17" fillId="37" borderId="29" xfId="39" applyNumberFormat="1" applyFont="1" applyFill="1" applyBorder="1" applyAlignment="1" applyProtection="1">
      <alignment vertical="top" wrapText="1"/>
      <protection/>
    </xf>
    <xf numFmtId="49" fontId="3" fillId="0" borderId="10" xfId="39" applyNumberFormat="1" applyFont="1" applyFill="1" applyBorder="1" applyAlignment="1" applyProtection="1">
      <alignment horizontal="right" vertical="top" wrapText="1"/>
      <protection/>
    </xf>
    <xf numFmtId="1" fontId="6" fillId="0" borderId="10" xfId="39" applyNumberFormat="1" applyFont="1" applyBorder="1" applyAlignment="1" applyProtection="1">
      <alignment horizontal="right" vertical="top" wrapText="1"/>
      <protection/>
    </xf>
    <xf numFmtId="1" fontId="8" fillId="0" borderId="10" xfId="39" applyNumberFormat="1" applyFont="1" applyBorder="1" applyAlignment="1" applyProtection="1">
      <alignment horizontal="right" vertical="top" wrapText="1"/>
      <protection/>
    </xf>
    <xf numFmtId="1" fontId="5" fillId="0" borderId="13" xfId="39" applyNumberFormat="1" applyFont="1" applyBorder="1" applyAlignment="1" applyProtection="1">
      <alignment horizontal="right" vertical="top" wrapText="1"/>
      <protection/>
    </xf>
    <xf numFmtId="1" fontId="4" fillId="0" borderId="18" xfId="39" applyNumberFormat="1" applyFont="1" applyBorder="1" applyAlignment="1" applyProtection="1">
      <alignment horizontal="right" vertical="top" wrapText="1"/>
      <protection/>
    </xf>
    <xf numFmtId="1" fontId="8" fillId="0" borderId="30" xfId="39" applyNumberFormat="1" applyFont="1" applyBorder="1" applyAlignment="1" applyProtection="1">
      <alignment vertical="top" wrapText="1"/>
      <protection/>
    </xf>
    <xf numFmtId="1" fontId="8" fillId="0" borderId="31" xfId="39" applyNumberFormat="1" applyFont="1" applyBorder="1" applyAlignment="1" applyProtection="1">
      <alignment vertical="top" wrapText="1"/>
      <protection/>
    </xf>
    <xf numFmtId="1" fontId="4" fillId="0" borderId="23" xfId="39" applyNumberFormat="1" applyFont="1" applyBorder="1" applyAlignment="1" applyProtection="1">
      <alignment horizontal="right" vertical="top" wrapText="1"/>
      <protection/>
    </xf>
    <xf numFmtId="1" fontId="8" fillId="0" borderId="32" xfId="39" applyNumberFormat="1" applyFont="1" applyBorder="1" applyAlignment="1" applyProtection="1">
      <alignment vertical="top" wrapText="1"/>
      <protection/>
    </xf>
    <xf numFmtId="1" fontId="8" fillId="0" borderId="33" xfId="39" applyNumberFormat="1" applyFont="1" applyBorder="1" applyAlignment="1" applyProtection="1">
      <alignment vertical="top" wrapText="1"/>
      <protection/>
    </xf>
    <xf numFmtId="1" fontId="5" fillId="0" borderId="11" xfId="39" applyNumberFormat="1" applyFont="1" applyBorder="1" applyAlignment="1" applyProtection="1">
      <alignment horizontal="right" vertical="top" wrapText="1"/>
      <protection/>
    </xf>
    <xf numFmtId="1" fontId="5" fillId="33" borderId="10" xfId="39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39" applyNumberFormat="1" applyFont="1" applyBorder="1" applyAlignment="1" applyProtection="1">
      <alignment horizontal="right" vertical="top" wrapText="1"/>
      <protection/>
    </xf>
    <xf numFmtId="49" fontId="3" fillId="0" borderId="36" xfId="39" applyNumberFormat="1" applyFont="1" applyBorder="1" applyAlignment="1" applyProtection="1">
      <alignment horizontal="right" vertical="top" wrapText="1"/>
      <protection/>
    </xf>
    <xf numFmtId="1" fontId="3" fillId="0" borderId="36" xfId="39" applyNumberFormat="1" applyFont="1" applyBorder="1" applyAlignment="1" applyProtection="1">
      <alignment horizontal="right" vertical="top" wrapText="1"/>
      <protection/>
    </xf>
    <xf numFmtId="0" fontId="4" fillId="0" borderId="0" xfId="39" applyFont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/>
      <protection/>
    </xf>
    <xf numFmtId="0" fontId="9" fillId="0" borderId="10" xfId="41" applyFont="1" applyBorder="1" applyAlignment="1" applyProtection="1">
      <alignment horizontal="center" vertical="center" wrapText="1"/>
      <protection/>
    </xf>
    <xf numFmtId="0" fontId="9" fillId="0" borderId="16" xfId="41" applyFont="1" applyBorder="1" applyAlignment="1" applyProtection="1">
      <alignment horizontal="center" vertical="center" wrapText="1"/>
      <protection/>
    </xf>
    <xf numFmtId="0" fontId="9" fillId="0" borderId="12" xfId="41" applyFont="1" applyBorder="1" applyAlignment="1" applyProtection="1">
      <alignment horizontal="center" vertical="center" wrapText="1"/>
      <protection/>
    </xf>
    <xf numFmtId="0" fontId="9" fillId="0" borderId="11" xfId="4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vertical="center" wrapText="1"/>
      <protection/>
    </xf>
    <xf numFmtId="0" fontId="10" fillId="0" borderId="10" xfId="41" applyFont="1" applyFill="1" applyBorder="1" applyProtection="1">
      <alignment/>
      <protection/>
    </xf>
    <xf numFmtId="0" fontId="10" fillId="0" borderId="10" xfId="41" applyFont="1" applyBorder="1" applyAlignment="1" applyProtection="1">
      <alignment vertical="center" wrapText="1"/>
      <protection/>
    </xf>
    <xf numFmtId="3" fontId="10" fillId="0" borderId="10" xfId="41" applyNumberFormat="1" applyFont="1" applyBorder="1" applyAlignment="1" applyProtection="1">
      <alignment horizontal="center" vertical="center"/>
      <protection/>
    </xf>
    <xf numFmtId="0" fontId="10" fillId="0" borderId="10" xfId="41" applyFont="1" applyFill="1" applyBorder="1" applyAlignment="1" applyProtection="1">
      <alignment vertical="center" wrapText="1"/>
      <protection/>
    </xf>
    <xf numFmtId="0" fontId="11" fillId="0" borderId="10" xfId="41" applyFont="1" applyBorder="1" applyAlignment="1" applyProtection="1">
      <alignment horizontal="right"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3" fontId="11" fillId="0" borderId="10" xfId="41" applyNumberFormat="1" applyFont="1" applyBorder="1" applyAlignment="1" applyProtection="1">
      <alignment horizontal="center" vertical="center"/>
      <protection/>
    </xf>
    <xf numFmtId="0" fontId="10" fillId="0" borderId="10" xfId="41" applyFont="1" applyBorder="1" applyAlignment="1" applyProtection="1">
      <alignment wrapText="1"/>
      <protection/>
    </xf>
    <xf numFmtId="0" fontId="10" fillId="0" borderId="16" xfId="4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vertical="center" wrapText="1"/>
      <protection/>
    </xf>
    <xf numFmtId="0" fontId="10" fillId="0" borderId="29" xfId="41" applyFont="1" applyBorder="1" applyAlignment="1" applyProtection="1">
      <alignment vertical="center" wrapText="1"/>
      <protection/>
    </xf>
    <xf numFmtId="49" fontId="10" fillId="0" borderId="16" xfId="41" applyNumberFormat="1" applyFont="1" applyBorder="1" applyAlignment="1" applyProtection="1">
      <alignment horizontal="center" vertical="center" wrapText="1"/>
      <protection/>
    </xf>
    <xf numFmtId="0" fontId="10" fillId="0" borderId="14" xfId="41" applyFont="1" applyBorder="1" applyAlignment="1" applyProtection="1">
      <alignment vertical="center" wrapText="1"/>
      <protection/>
    </xf>
    <xf numFmtId="0" fontId="9" fillId="0" borderId="12" xfId="41" applyFont="1" applyBorder="1" applyAlignment="1" applyProtection="1">
      <alignment vertical="center" wrapText="1"/>
      <protection/>
    </xf>
    <xf numFmtId="0" fontId="13" fillId="0" borderId="10" xfId="41" applyFont="1" applyBorder="1" applyAlignment="1" applyProtection="1">
      <alignment vertical="center" wrapText="1"/>
      <protection/>
    </xf>
    <xf numFmtId="0" fontId="10" fillId="0" borderId="0" xfId="41" applyFont="1" applyBorder="1" applyAlignment="1" applyProtection="1">
      <alignment wrapText="1"/>
      <protection/>
    </xf>
    <xf numFmtId="1" fontId="10" fillId="0" borderId="10" xfId="41" applyNumberFormat="1" applyFont="1" applyBorder="1" applyAlignment="1" applyProtection="1">
      <alignment vertical="center"/>
      <protection/>
    </xf>
    <xf numFmtId="1" fontId="8" fillId="38" borderId="17" xfId="39" applyNumberFormat="1" applyFont="1" applyFill="1" applyBorder="1" applyAlignment="1" applyProtection="1">
      <alignment vertical="top" wrapText="1"/>
      <protection locked="0"/>
    </xf>
    <xf numFmtId="1" fontId="8" fillId="38" borderId="12" xfId="39" applyNumberFormat="1" applyFont="1" applyFill="1" applyBorder="1" applyAlignment="1" applyProtection="1">
      <alignment vertical="top" wrapText="1"/>
      <protection locked="0"/>
    </xf>
    <xf numFmtId="0" fontId="10" fillId="0" borderId="0" xfId="40" applyFont="1" applyAlignment="1" applyProtection="1">
      <alignment wrapText="1"/>
      <protection locked="0"/>
    </xf>
    <xf numFmtId="0" fontId="10" fillId="0" borderId="0" xfId="40" applyFont="1" applyFill="1" applyAlignment="1" applyProtection="1">
      <alignment wrapText="1"/>
      <protection locked="0"/>
    </xf>
    <xf numFmtId="0" fontId="9" fillId="0" borderId="0" xfId="40" applyFont="1" applyBorder="1" applyAlignment="1" applyProtection="1">
      <alignment horizontal="centerContinuous" vertical="center" wrapText="1"/>
      <protection locked="0"/>
    </xf>
    <xf numFmtId="0" fontId="9" fillId="0" borderId="0" xfId="40" applyFont="1" applyFill="1" applyBorder="1" applyAlignment="1" applyProtection="1">
      <alignment horizontal="centerContinuous" vertical="center" wrapText="1"/>
      <protection locked="0"/>
    </xf>
    <xf numFmtId="1" fontId="10" fillId="0" borderId="0" xfId="40" applyNumberFormat="1" applyFont="1" applyBorder="1" applyAlignment="1" applyProtection="1">
      <alignment wrapText="1"/>
      <protection/>
    </xf>
    <xf numFmtId="0" fontId="10" fillId="0" borderId="0" xfId="40" applyFont="1" applyAlignment="1" applyProtection="1">
      <alignment horizontal="centerContinuous" wrapText="1"/>
      <protection/>
    </xf>
    <xf numFmtId="0" fontId="10" fillId="0" borderId="0" xfId="40" applyFont="1" applyAlignment="1" applyProtection="1">
      <alignment horizontal="center" wrapText="1"/>
      <protection/>
    </xf>
    <xf numFmtId="0" fontId="9" fillId="0" borderId="0" xfId="40" applyFont="1" applyAlignment="1" applyProtection="1">
      <alignment wrapText="1"/>
      <protection/>
    </xf>
    <xf numFmtId="0" fontId="9" fillId="0" borderId="10" xfId="40" applyFont="1" applyBorder="1" applyAlignment="1" applyProtection="1">
      <alignment horizontal="center" vertical="center" wrapText="1"/>
      <protection/>
    </xf>
    <xf numFmtId="14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10" fillId="0" borderId="0" xfId="40" applyFont="1" applyBorder="1" applyAlignment="1" applyProtection="1">
      <alignment horizontal="center" wrapText="1"/>
      <protection/>
    </xf>
    <xf numFmtId="49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>
      <alignment wrapText="1"/>
      <protection/>
    </xf>
    <xf numFmtId="49" fontId="11" fillId="0" borderId="10" xfId="40" applyNumberFormat="1" applyFont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0" fillId="0" borderId="10" xfId="40" applyNumberFormat="1" applyFont="1" applyBorder="1" applyAlignment="1" applyProtection="1">
      <alignment horizontal="center" wrapText="1"/>
      <protection/>
    </xf>
    <xf numFmtId="0" fontId="10" fillId="0" borderId="10" xfId="40" applyFont="1" applyFill="1" applyBorder="1" applyAlignment="1" applyProtection="1">
      <alignment wrapText="1"/>
      <protection/>
    </xf>
    <xf numFmtId="49" fontId="10" fillId="0" borderId="10" xfId="40" applyNumberFormat="1" applyFont="1" applyFill="1" applyBorder="1" applyAlignment="1" applyProtection="1">
      <alignment horizontal="center" wrapText="1"/>
      <protection/>
    </xf>
    <xf numFmtId="0" fontId="9" fillId="0" borderId="10" xfId="40" applyFont="1" applyBorder="1" applyAlignment="1" applyProtection="1">
      <alignment horizontal="right" wrapText="1"/>
      <protection/>
    </xf>
    <xf numFmtId="49" fontId="9" fillId="0" borderId="10" xfId="40" applyNumberFormat="1" applyFont="1" applyBorder="1" applyAlignment="1" applyProtection="1">
      <alignment horizontal="center"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1" fontId="10" fillId="0" borderId="10" xfId="40" applyNumberFormat="1" applyFont="1" applyFill="1" applyBorder="1" applyAlignment="1" applyProtection="1">
      <alignment wrapText="1"/>
      <protection/>
    </xf>
    <xf numFmtId="0" fontId="9" fillId="0" borderId="10" xfId="40" applyFont="1" applyBorder="1" applyAlignment="1" applyProtection="1">
      <alignment wrapText="1"/>
      <protection/>
    </xf>
    <xf numFmtId="49" fontId="10" fillId="0" borderId="0" xfId="40" applyNumberFormat="1" applyFont="1" applyBorder="1" applyAlignment="1" applyProtection="1">
      <alignment wrapText="1"/>
      <protection/>
    </xf>
    <xf numFmtId="1" fontId="10" fillId="0" borderId="0" xfId="40" applyNumberFormat="1" applyFont="1" applyFill="1" applyBorder="1" applyAlignment="1" applyProtection="1">
      <alignment wrapText="1"/>
      <protection/>
    </xf>
    <xf numFmtId="0" fontId="9" fillId="0" borderId="0" xfId="40" applyFont="1" applyAlignment="1" applyProtection="1">
      <alignment horizontal="center"/>
      <protection/>
    </xf>
    <xf numFmtId="1" fontId="10" fillId="0" borderId="10" xfId="42" applyNumberFormat="1" applyFont="1" applyFill="1" applyBorder="1" applyAlignment="1" applyProtection="1">
      <alignment vertical="center"/>
      <protection/>
    </xf>
    <xf numFmtId="1" fontId="10" fillId="0" borderId="12" xfId="42" applyNumberFormat="1" applyFont="1" applyFill="1" applyBorder="1" applyAlignment="1" applyProtection="1">
      <alignment vertical="center"/>
      <protection/>
    </xf>
    <xf numFmtId="0" fontId="9" fillId="0" borderId="0" xfId="42" applyFont="1" applyBorder="1" applyAlignment="1" applyProtection="1">
      <alignment vertical="center" wrapText="1"/>
      <protection locked="0"/>
    </xf>
    <xf numFmtId="49" fontId="9" fillId="0" borderId="0" xfId="42" applyNumberFormat="1" applyFont="1" applyBorder="1" applyAlignment="1" applyProtection="1">
      <alignment horizontal="center" vertical="center" wrapText="1"/>
      <protection locked="0"/>
    </xf>
    <xf numFmtId="0" fontId="10" fillId="0" borderId="0" xfId="42" applyFont="1" applyBorder="1" applyProtection="1">
      <alignment/>
      <protection locked="0"/>
    </xf>
    <xf numFmtId="0" fontId="10" fillId="0" borderId="0" xfId="38" applyFont="1" applyProtection="1">
      <alignment/>
      <protection locked="0"/>
    </xf>
    <xf numFmtId="0" fontId="9" fillId="0" borderId="0" xfId="37" applyFont="1" applyAlignment="1" applyProtection="1">
      <alignment horizontal="centerContinuous"/>
      <protection locked="0"/>
    </xf>
    <xf numFmtId="0" fontId="10" fillId="0" borderId="0" xfId="37" applyFont="1" applyProtection="1">
      <alignment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9" fillId="0" borderId="0" xfId="37" applyFont="1" applyProtection="1">
      <alignment/>
      <protection locked="0"/>
    </xf>
    <xf numFmtId="0" fontId="10" fillId="0" borderId="0" xfId="37" applyFont="1" applyAlignment="1" applyProtection="1">
      <alignment/>
      <protection locked="0"/>
    </xf>
    <xf numFmtId="0" fontId="9" fillId="0" borderId="0" xfId="37" applyFont="1" applyBorder="1" applyAlignment="1" applyProtection="1">
      <alignment horizontal="centerContinuous"/>
      <protection locked="0"/>
    </xf>
    <xf numFmtId="0" fontId="9" fillId="0" borderId="10" xfId="37" applyFont="1" applyBorder="1" applyAlignment="1" applyProtection="1">
      <alignment horizontal="centerContinuous" vertical="center" wrapText="1"/>
      <protection/>
    </xf>
    <xf numFmtId="0" fontId="9" fillId="0" borderId="10" xfId="37" applyFont="1" applyBorder="1" applyAlignment="1" applyProtection="1">
      <alignment horizontal="center" vertical="center" wrapText="1"/>
      <protection/>
    </xf>
    <xf numFmtId="49" fontId="9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Alignment="1" applyProtection="1">
      <alignment horizontal="centerContinuous"/>
      <protection/>
    </xf>
    <xf numFmtId="0" fontId="9" fillId="0" borderId="10" xfId="37" applyFont="1" applyBorder="1" applyAlignment="1" applyProtection="1">
      <alignment horizontal="center"/>
      <protection/>
    </xf>
    <xf numFmtId="0" fontId="9" fillId="0" borderId="10" xfId="37" applyFont="1" applyBorder="1" applyAlignment="1" applyProtection="1">
      <alignment wrapText="1"/>
      <protection/>
    </xf>
    <xf numFmtId="0" fontId="9" fillId="0" borderId="10" xfId="37" applyFont="1" applyBorder="1" applyAlignment="1" applyProtection="1">
      <alignment vertical="justify" wrapText="1"/>
      <protection/>
    </xf>
    <xf numFmtId="49" fontId="9" fillId="33" borderId="10" xfId="37" applyNumberFormat="1" applyFont="1" applyFill="1" applyBorder="1" applyAlignment="1" applyProtection="1">
      <alignment vertical="justify" wrapText="1"/>
      <protection/>
    </xf>
    <xf numFmtId="0" fontId="10" fillId="33" borderId="10" xfId="37" applyFont="1" applyFill="1" applyBorder="1" applyAlignment="1" applyProtection="1">
      <alignment horizontal="left" vertical="center" wrapText="1"/>
      <protection/>
    </xf>
    <xf numFmtId="0" fontId="10" fillId="0" borderId="10" xfId="37" applyFont="1" applyBorder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right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Protection="1">
      <alignment/>
      <protection/>
    </xf>
    <xf numFmtId="0" fontId="9" fillId="0" borderId="10" xfId="37" applyFont="1" applyBorder="1" applyAlignment="1" applyProtection="1">
      <alignment horizontal="left"/>
      <protection/>
    </xf>
    <xf numFmtId="0" fontId="9" fillId="0" borderId="10" xfId="37" applyFont="1" applyBorder="1" applyAlignment="1" applyProtection="1">
      <alignment vertical="top" wrapText="1"/>
      <protection/>
    </xf>
    <xf numFmtId="0" fontId="9" fillId="0" borderId="10" xfId="37" applyFont="1" applyBorder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9" fillId="0" borderId="12" xfId="37" applyFont="1" applyBorder="1" applyAlignment="1" applyProtection="1">
      <alignment vertical="justify" wrapText="1"/>
      <protection/>
    </xf>
    <xf numFmtId="49" fontId="10" fillId="33" borderId="12" xfId="37" applyNumberFormat="1" applyFont="1" applyFill="1" applyBorder="1" applyAlignment="1" applyProtection="1">
      <alignment horizontal="center" vertical="center" wrapText="1"/>
      <protection/>
    </xf>
    <xf numFmtId="0" fontId="15" fillId="0" borderId="10" xfId="37" applyFont="1" applyBorder="1" applyAlignment="1" applyProtection="1">
      <alignment vertical="justify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vertical="justify"/>
      <protection/>
    </xf>
    <xf numFmtId="1" fontId="10" fillId="33" borderId="16" xfId="37" applyNumberFormat="1" applyFont="1" applyFill="1" applyBorder="1" applyAlignment="1" applyProtection="1">
      <alignment horizontal="center" vertical="center" wrapText="1"/>
      <protection/>
    </xf>
    <xf numFmtId="1" fontId="10" fillId="0" borderId="0" xfId="37" applyNumberFormat="1" applyFont="1" applyAlignment="1" applyProtection="1">
      <alignment vertical="center" wrapText="1"/>
      <protection locked="0"/>
    </xf>
    <xf numFmtId="1" fontId="10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left" vertical="center" wrapText="1"/>
      <protection locked="0"/>
    </xf>
    <xf numFmtId="0" fontId="10" fillId="0" borderId="0" xfId="34" applyFont="1" applyProtection="1">
      <alignment/>
      <protection locked="0"/>
    </xf>
    <xf numFmtId="49" fontId="10" fillId="0" borderId="0" xfId="38" applyNumberFormat="1" applyFont="1" applyProtection="1">
      <alignment/>
      <protection locked="0"/>
    </xf>
    <xf numFmtId="0" fontId="9" fillId="0" borderId="12" xfId="34" applyFont="1" applyBorder="1" applyAlignment="1" applyProtection="1">
      <alignment horizontal="centerContinuous" vertical="center" wrapText="1"/>
      <protection/>
    </xf>
    <xf numFmtId="49" fontId="9" fillId="0" borderId="13" xfId="34" applyNumberFormat="1" applyFont="1" applyBorder="1" applyAlignment="1" applyProtection="1">
      <alignment horizontal="center" vertical="center" wrapText="1"/>
      <protection/>
    </xf>
    <xf numFmtId="1" fontId="9" fillId="0" borderId="16" xfId="34" applyNumberFormat="1" applyFont="1" applyBorder="1" applyAlignment="1" applyProtection="1">
      <alignment horizontal="centerContinuous" vertical="center" wrapText="1"/>
      <protection/>
    </xf>
    <xf numFmtId="49" fontId="9" fillId="0" borderId="11" xfId="34" applyNumberFormat="1" applyFont="1" applyBorder="1" applyAlignment="1" applyProtection="1">
      <alignment horizontal="center" vertical="center" wrapText="1"/>
      <protection/>
    </xf>
    <xf numFmtId="0" fontId="9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49" fontId="9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49" fontId="9" fillId="0" borderId="10" xfId="34" applyNumberFormat="1" applyFont="1" applyBorder="1" applyAlignment="1" applyProtection="1">
      <alignment horizontal="left" vertical="center" wrapText="1"/>
      <protection/>
    </xf>
    <xf numFmtId="0" fontId="9" fillId="0" borderId="0" xfId="34" applyFont="1" applyBorder="1" applyAlignment="1" applyProtection="1">
      <alignment horizontal="left" vertical="center" wrapText="1"/>
      <protection/>
    </xf>
    <xf numFmtId="49" fontId="9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0" fontId="9" fillId="0" borderId="16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right"/>
      <protection/>
    </xf>
    <xf numFmtId="0" fontId="10" fillId="0" borderId="10" xfId="34" applyFont="1" applyBorder="1" applyAlignment="1" applyProtection="1">
      <alignment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 quotePrefix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49" fontId="9" fillId="0" borderId="0" xfId="34" applyNumberFormat="1" applyFont="1" applyBorder="1" applyAlignment="1" applyProtection="1">
      <alignment horizontal="center" vertical="center" wrapText="1"/>
      <protection/>
    </xf>
    <xf numFmtId="0" fontId="9" fillId="0" borderId="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7" applyNumberFormat="1" applyFont="1" applyBorder="1" applyAlignment="1" applyProtection="1">
      <alignment vertical="justify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49" fontId="10" fillId="0" borderId="0" xfId="35" applyNumberFormat="1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horizontal="centerContinuous" vertical="center" wrapText="1"/>
      <protection locked="0"/>
    </xf>
    <xf numFmtId="0" fontId="9" fillId="0" borderId="0" xfId="35" applyFont="1" applyAlignment="1" applyProtection="1">
      <alignment horizontal="center" vertical="center" wrapText="1"/>
      <protection locked="0"/>
    </xf>
    <xf numFmtId="0" fontId="9" fillId="0" borderId="0" xfId="35" applyFont="1" applyProtection="1">
      <alignment/>
      <protection locked="0"/>
    </xf>
    <xf numFmtId="1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0" xfId="35" applyNumberFormat="1" applyFont="1" applyAlignment="1" applyProtection="1">
      <alignment vertical="center" wrapText="1"/>
      <protection locked="0"/>
    </xf>
    <xf numFmtId="0" fontId="9" fillId="0" borderId="0" xfId="41" applyFont="1" applyBorder="1" applyAlignment="1" applyProtection="1">
      <alignment wrapText="1"/>
      <protection locked="0"/>
    </xf>
    <xf numFmtId="1" fontId="10" fillId="0" borderId="0" xfId="41" applyNumberFormat="1" applyFont="1" applyBorder="1" applyProtection="1">
      <alignment/>
      <protection locked="0"/>
    </xf>
    <xf numFmtId="0" fontId="9" fillId="0" borderId="0" xfId="41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39" applyFont="1" applyBorder="1" applyAlignment="1" applyProtection="1">
      <alignment horizontal="left" vertical="top" wrapText="1"/>
      <protection locked="0"/>
    </xf>
    <xf numFmtId="1" fontId="4" fillId="0" borderId="10" xfId="36" applyNumberFormat="1" applyFont="1" applyBorder="1" applyAlignment="1">
      <alignment horizontal="right" vertical="center" wrapText="1"/>
      <protection/>
    </xf>
    <xf numFmtId="1" fontId="9" fillId="35" borderId="10" xfId="41" applyNumberFormat="1" applyFont="1" applyFill="1" applyBorder="1" applyAlignment="1" applyProtection="1">
      <alignment vertical="center"/>
      <protection locked="0"/>
    </xf>
    <xf numFmtId="0" fontId="8" fillId="0" borderId="0" xfId="39" applyFont="1" applyBorder="1" applyAlignment="1" applyProtection="1">
      <alignment vertical="top"/>
      <protection locked="0"/>
    </xf>
    <xf numFmtId="49" fontId="6" fillId="0" borderId="0" xfId="39" applyNumberFormat="1" applyFont="1" applyBorder="1" applyAlignment="1" applyProtection="1">
      <alignment vertical="top" wrapText="1"/>
      <protection locked="0"/>
    </xf>
    <xf numFmtId="1" fontId="8" fillId="0" borderId="0" xfId="39" applyNumberFormat="1" applyFont="1" applyBorder="1" applyAlignment="1" applyProtection="1">
      <alignment vertical="top" wrapText="1"/>
      <protection locked="0"/>
    </xf>
    <xf numFmtId="1" fontId="10" fillId="0" borderId="10" xfId="35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39" applyFont="1" applyFill="1" applyAlignment="1" applyProtection="1">
      <alignment horizontal="right" vertical="top" wrapText="1"/>
      <protection locked="0"/>
    </xf>
    <xf numFmtId="1" fontId="9" fillId="0" borderId="10" xfId="37" applyNumberFormat="1" applyFont="1" applyBorder="1" applyAlignment="1" applyProtection="1">
      <alignment vertical="center" wrapText="1"/>
      <protection/>
    </xf>
    <xf numFmtId="1" fontId="8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38" applyNumberFormat="1" applyFont="1" applyFill="1" applyBorder="1" applyAlignment="1" applyProtection="1">
      <alignment horizontal="center"/>
      <protection locked="0"/>
    </xf>
    <xf numFmtId="1" fontId="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6" applyNumberFormat="1" applyFont="1" applyBorder="1" applyAlignment="1" applyProtection="1">
      <alignment horizontal="right" vertical="center" wrapText="1"/>
      <protection/>
    </xf>
    <xf numFmtId="1" fontId="4" fillId="0" borderId="10" xfId="36" applyNumberFormat="1" applyFont="1" applyFill="1" applyBorder="1" applyAlignment="1" applyProtection="1">
      <alignment horizontal="right" vertical="center" wrapText="1"/>
      <protection/>
    </xf>
    <xf numFmtId="0" fontId="16" fillId="37" borderId="10" xfId="39" applyFont="1" applyFill="1" applyBorder="1" applyAlignment="1" applyProtection="1">
      <alignment horizontal="left" vertical="top" wrapText="1"/>
      <protection/>
    </xf>
    <xf numFmtId="1" fontId="16" fillId="37" borderId="10" xfId="39" applyNumberFormat="1" applyFont="1" applyFill="1" applyBorder="1" applyAlignment="1" applyProtection="1">
      <alignment vertical="top" wrapText="1"/>
      <protection/>
    </xf>
    <xf numFmtId="0" fontId="16" fillId="37" borderId="37" xfId="39" applyFont="1" applyFill="1" applyBorder="1" applyAlignment="1" applyProtection="1">
      <alignment horizontal="left" vertical="top" wrapText="1"/>
      <protection/>
    </xf>
    <xf numFmtId="0" fontId="16" fillId="37" borderId="29" xfId="39" applyFont="1" applyFill="1" applyBorder="1" applyAlignment="1" applyProtection="1">
      <alignment vertical="top" wrapText="1"/>
      <protection/>
    </xf>
    <xf numFmtId="0" fontId="16" fillId="37" borderId="38" xfId="39" applyFont="1" applyFill="1" applyBorder="1" applyAlignment="1" applyProtection="1">
      <alignment vertical="top" wrapText="1"/>
      <protection/>
    </xf>
    <xf numFmtId="49" fontId="16" fillId="37" borderId="36" xfId="39" applyNumberFormat="1" applyFont="1" applyFill="1" applyBorder="1" applyAlignment="1" applyProtection="1">
      <alignment vertical="center" wrapText="1"/>
      <protection/>
    </xf>
    <xf numFmtId="0" fontId="16" fillId="37" borderId="10" xfId="39" applyFont="1" applyFill="1" applyBorder="1" applyAlignment="1" applyProtection="1">
      <alignment vertical="top" wrapText="1"/>
      <protection/>
    </xf>
    <xf numFmtId="0" fontId="3" fillId="0" borderId="0" xfId="36" applyNumberFormat="1" applyFont="1" applyAlignment="1" applyProtection="1">
      <alignment horizontal="center" vertical="center" wrapText="1"/>
      <protection locked="0"/>
    </xf>
    <xf numFmtId="0" fontId="3" fillId="0" borderId="0" xfId="36" applyFont="1" applyProtection="1">
      <alignment/>
      <protection locked="0"/>
    </xf>
    <xf numFmtId="49" fontId="3" fillId="0" borderId="0" xfId="36" applyNumberFormat="1" applyFont="1" applyProtection="1">
      <alignment/>
      <protection locked="0"/>
    </xf>
    <xf numFmtId="0" fontId="9" fillId="0" borderId="0" xfId="42" applyFont="1" applyBorder="1" applyAlignment="1" applyProtection="1">
      <alignment horizontal="left" wrapText="1"/>
      <protection locked="0"/>
    </xf>
    <xf numFmtId="0" fontId="10" fillId="0" borderId="10" xfId="37" applyFont="1" applyBorder="1" applyAlignment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/>
      <protection/>
    </xf>
    <xf numFmtId="1" fontId="10" fillId="34" borderId="10" xfId="37" applyNumberFormat="1" applyFont="1" applyFill="1" applyBorder="1" applyAlignment="1" applyProtection="1">
      <alignment vertical="center"/>
      <protection locked="0"/>
    </xf>
    <xf numFmtId="1" fontId="10" fillId="34" borderId="10" xfId="37" applyNumberFormat="1" applyFont="1" applyFill="1" applyBorder="1" applyAlignment="1" applyProtection="1">
      <alignment horizontal="center" vertical="center"/>
      <protection locked="0"/>
    </xf>
    <xf numFmtId="0" fontId="9" fillId="0" borderId="0" xfId="35" applyFont="1" applyAlignment="1" applyProtection="1">
      <alignment horizontal="left" vertical="center" wrapText="1"/>
      <protection locked="0"/>
    </xf>
    <xf numFmtId="3" fontId="9" fillId="0" borderId="16" xfId="41" applyNumberFormat="1" applyFont="1" applyFill="1" applyBorder="1" applyAlignment="1" applyProtection="1">
      <alignment vertical="center"/>
      <protection/>
    </xf>
    <xf numFmtId="0" fontId="8" fillId="0" borderId="10" xfId="39" applyFont="1" applyBorder="1" applyAlignment="1" applyProtection="1">
      <alignment vertical="top"/>
      <protection locked="0"/>
    </xf>
    <xf numFmtId="0" fontId="6" fillId="0" borderId="10" xfId="39" applyFont="1" applyBorder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centerContinuous" vertical="center" wrapText="1"/>
      <protection/>
    </xf>
    <xf numFmtId="0" fontId="10" fillId="0" borderId="0" xfId="41" applyFont="1" applyBorder="1" applyAlignment="1" applyProtection="1">
      <alignment horizontal="centerContinuous"/>
      <protection/>
    </xf>
    <xf numFmtId="0" fontId="10" fillId="0" borderId="35" xfId="41" applyFont="1" applyBorder="1" applyAlignment="1" applyProtection="1">
      <alignment horizontal="centerContinuous"/>
      <protection/>
    </xf>
    <xf numFmtId="0" fontId="10" fillId="0" borderId="0" xfId="41" applyFont="1" applyAlignment="1" applyProtection="1">
      <alignment horizontal="centerContinuous" wrapText="1"/>
      <protection/>
    </xf>
    <xf numFmtId="0" fontId="9" fillId="0" borderId="0" xfId="39" applyFont="1" applyBorder="1" applyAlignment="1" applyProtection="1">
      <alignment vertical="top" wrapText="1"/>
      <protection/>
    </xf>
    <xf numFmtId="0" fontId="9" fillId="0" borderId="0" xfId="40" applyFont="1" applyBorder="1" applyAlignment="1" applyProtection="1">
      <alignment horizontal="centerContinuous" vertical="center" wrapText="1"/>
      <protection/>
    </xf>
    <xf numFmtId="0" fontId="9" fillId="0" borderId="0" xfId="40" applyFont="1" applyFill="1" applyBorder="1" applyAlignment="1" applyProtection="1">
      <alignment horizontal="centerContinuous" vertical="center" wrapText="1"/>
      <protection/>
    </xf>
    <xf numFmtId="0" fontId="9" fillId="0" borderId="0" xfId="39" applyFont="1" applyBorder="1" applyAlignment="1" applyProtection="1">
      <alignment horizontal="left" vertical="top"/>
      <protection/>
    </xf>
    <xf numFmtId="0" fontId="9" fillId="0" borderId="0" xfId="39" applyFont="1" applyBorder="1" applyAlignment="1" applyProtection="1">
      <alignment vertical="top"/>
      <protection/>
    </xf>
    <xf numFmtId="0" fontId="9" fillId="0" borderId="0" xfId="39" applyFont="1" applyFill="1" applyBorder="1" applyAlignment="1" applyProtection="1">
      <alignment vertical="top" wrapText="1"/>
      <protection/>
    </xf>
    <xf numFmtId="0" fontId="9" fillId="0" borderId="0" xfId="40" applyFont="1" applyFill="1" applyBorder="1" applyAlignment="1" applyProtection="1">
      <alignment horizontal="right" vertical="center" wrapText="1"/>
      <protection/>
    </xf>
    <xf numFmtId="0" fontId="9" fillId="0" borderId="0" xfId="42" applyFont="1" applyAlignment="1" applyProtection="1">
      <alignment horizontal="centerContinuous" wrapText="1"/>
      <protection/>
    </xf>
    <xf numFmtId="49" fontId="9" fillId="0" borderId="0" xfId="42" applyNumberFormat="1" applyFont="1" applyAlignment="1" applyProtection="1">
      <alignment horizontal="center" wrapText="1"/>
      <protection/>
    </xf>
    <xf numFmtId="0" fontId="9" fillId="0" borderId="0" xfId="42" applyFont="1" applyAlignment="1" applyProtection="1">
      <alignment horizontal="centerContinuous"/>
      <protection/>
    </xf>
    <xf numFmtId="0" fontId="10" fillId="0" borderId="0" xfId="42" applyFont="1" applyProtection="1">
      <alignment/>
      <protection/>
    </xf>
    <xf numFmtId="0" fontId="8" fillId="0" borderId="0" xfId="42" applyFont="1" applyAlignment="1" applyProtection="1">
      <alignment horizontal="left"/>
      <protection/>
    </xf>
    <xf numFmtId="0" fontId="9" fillId="0" borderId="0" xfId="42" applyFont="1" applyBorder="1" applyAlignment="1" applyProtection="1">
      <alignment horizontal="left" vertical="top" wrapText="1"/>
      <protection/>
    </xf>
    <xf numFmtId="0" fontId="9" fillId="0" borderId="0" xfId="42" applyFont="1" applyProtection="1">
      <alignment/>
      <protection/>
    </xf>
    <xf numFmtId="0" fontId="9" fillId="0" borderId="0" xfId="40" applyFont="1" applyAlignment="1" applyProtection="1">
      <alignment horizontal="right" wrapText="1"/>
      <protection/>
    </xf>
    <xf numFmtId="0" fontId="9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center"/>
      <protection/>
    </xf>
    <xf numFmtId="0" fontId="4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Border="1" applyAlignment="1" applyProtection="1">
      <alignment horizontal="center" vertical="justify" wrapText="1"/>
      <protection/>
    </xf>
    <xf numFmtId="0" fontId="10" fillId="0" borderId="0" xfId="37" applyFont="1" applyProtection="1">
      <alignment/>
      <protection/>
    </xf>
    <xf numFmtId="0" fontId="9" fillId="0" borderId="0" xfId="37" applyFont="1" applyBorder="1" applyAlignment="1" applyProtection="1">
      <alignment vertical="justify" wrapText="1"/>
      <protection/>
    </xf>
    <xf numFmtId="0" fontId="9" fillId="0" borderId="0" xfId="37" applyFont="1" applyAlignment="1" applyProtection="1">
      <alignment horizontal="left" vertical="center" wrapText="1"/>
      <protection/>
    </xf>
    <xf numFmtId="0" fontId="9" fillId="0" borderId="0" xfId="34" applyFont="1" applyAlignment="1" applyProtection="1">
      <alignment horizontal="center" vertical="center"/>
      <protection/>
    </xf>
    <xf numFmtId="49" fontId="9" fillId="0" borderId="0" xfId="34" applyNumberFormat="1" applyFont="1" applyAlignment="1" applyProtection="1">
      <alignment horizontal="center" vertical="center"/>
      <protection/>
    </xf>
    <xf numFmtId="1" fontId="9" fillId="0" borderId="0" xfId="34" applyNumberFormat="1" applyFont="1" applyAlignment="1" applyProtection="1">
      <alignment horizontal="center" vertical="center"/>
      <protection/>
    </xf>
    <xf numFmtId="0" fontId="9" fillId="0" borderId="0" xfId="37" applyFont="1" applyAlignment="1" applyProtection="1">
      <alignment horizontal="left" vertical="justify"/>
      <protection/>
    </xf>
    <xf numFmtId="1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34" applyFont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left" vertical="center" wrapText="1"/>
      <protection/>
    </xf>
    <xf numFmtId="1" fontId="10" fillId="0" borderId="0" xfId="34" applyNumberFormat="1" applyFont="1" applyAlignment="1" applyProtection="1">
      <alignment horizontal="left" vertical="center" wrapText="1"/>
      <protection/>
    </xf>
    <xf numFmtId="0" fontId="9" fillId="0" borderId="0" xfId="34" applyFont="1" applyProtection="1">
      <alignment/>
      <protection/>
    </xf>
    <xf numFmtId="0" fontId="9" fillId="0" borderId="0" xfId="37" applyFont="1" applyAlignment="1" applyProtection="1">
      <alignment vertical="justify"/>
      <protection/>
    </xf>
    <xf numFmtId="0" fontId="8" fillId="0" borderId="0" xfId="37" applyFont="1" applyAlignment="1" applyProtection="1">
      <alignment horizontal="left"/>
      <protection/>
    </xf>
    <xf numFmtId="0" fontId="9" fillId="0" borderId="0" xfId="37" applyFont="1" applyBorder="1" applyAlignment="1" applyProtection="1">
      <alignment vertical="justify"/>
      <protection/>
    </xf>
    <xf numFmtId="49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39" applyNumberFormat="1" applyFont="1" applyBorder="1" applyAlignment="1" applyProtection="1">
      <alignment horizontal="left" vertical="top" wrapText="1"/>
      <protection locked="0"/>
    </xf>
    <xf numFmtId="173" fontId="9" fillId="0" borderId="0" xfId="39" applyNumberFormat="1" applyFont="1" applyBorder="1" applyAlignment="1" applyProtection="1">
      <alignment horizontal="left" vertical="top"/>
      <protection/>
    </xf>
    <xf numFmtId="0" fontId="4" fillId="0" borderId="0" xfId="36" applyFont="1" applyAlignment="1">
      <alignment horizontal="left" vertical="center" wrapText="1"/>
      <protection/>
    </xf>
    <xf numFmtId="49" fontId="4" fillId="0" borderId="0" xfId="36" applyNumberFormat="1" applyFont="1" applyAlignment="1">
      <alignment horizontal="left" vertical="center" wrapText="1"/>
      <protection/>
    </xf>
    <xf numFmtId="0" fontId="4" fillId="0" borderId="0" xfId="38" applyFont="1">
      <alignment/>
      <protection/>
    </xf>
    <xf numFmtId="0" fontId="4" fillId="0" borderId="0" xfId="37" applyNumberFormat="1" applyFont="1" applyAlignment="1">
      <alignment horizontal="center"/>
      <protection/>
    </xf>
    <xf numFmtId="0" fontId="4" fillId="0" borderId="0" xfId="37" applyFont="1" applyAlignment="1" applyProtection="1">
      <alignment horizontal="center"/>
      <protection locked="0"/>
    </xf>
    <xf numFmtId="0" fontId="4" fillId="0" borderId="0" xfId="37" applyFont="1" applyAlignment="1">
      <alignment horizontal="center"/>
      <protection/>
    </xf>
    <xf numFmtId="0" fontId="4" fillId="0" borderId="0" xfId="38" applyFont="1" applyAlignment="1">
      <alignment/>
      <protection/>
    </xf>
    <xf numFmtId="0" fontId="3" fillId="0" borderId="0" xfId="38" applyFont="1" applyBorder="1">
      <alignment/>
      <protection/>
    </xf>
    <xf numFmtId="0" fontId="3" fillId="0" borderId="0" xfId="38" applyFont="1">
      <alignment/>
      <protection/>
    </xf>
    <xf numFmtId="0" fontId="4" fillId="0" borderId="0" xfId="38" applyFont="1" applyProtection="1">
      <alignment/>
      <protection/>
    </xf>
    <xf numFmtId="0" fontId="4" fillId="0" borderId="0" xfId="36" applyFont="1">
      <alignment/>
      <protection/>
    </xf>
    <xf numFmtId="49" fontId="4" fillId="0" borderId="0" xfId="36" applyNumberFormat="1" applyFont="1">
      <alignment/>
      <protection/>
    </xf>
    <xf numFmtId="49" fontId="4" fillId="0" borderId="0" xfId="38" applyNumberFormat="1" applyFont="1">
      <alignment/>
      <protection/>
    </xf>
    <xf numFmtId="0" fontId="9" fillId="0" borderId="0" xfId="38" applyFont="1" applyBorder="1" applyProtection="1">
      <alignment/>
      <protection/>
    </xf>
    <xf numFmtId="0" fontId="10" fillId="0" borderId="0" xfId="38" applyFont="1" applyBorder="1" applyProtection="1">
      <alignment/>
      <protection/>
    </xf>
    <xf numFmtId="1" fontId="10" fillId="0" borderId="0" xfId="38" applyNumberFormat="1" applyFont="1" applyBorder="1" applyProtection="1">
      <alignment/>
      <protection/>
    </xf>
    <xf numFmtId="1" fontId="10" fillId="0" borderId="0" xfId="38" applyNumberFormat="1" applyFont="1" applyProtection="1">
      <alignment/>
      <protection locked="0"/>
    </xf>
    <xf numFmtId="49" fontId="10" fillId="0" borderId="0" xfId="38" applyNumberFormat="1" applyFont="1" applyProtection="1">
      <alignment/>
      <protection/>
    </xf>
    <xf numFmtId="1" fontId="10" fillId="0" borderId="0" xfId="38" applyNumberFormat="1" applyFont="1" applyProtection="1">
      <alignment/>
      <protection/>
    </xf>
    <xf numFmtId="0" fontId="8" fillId="0" borderId="0" xfId="39" applyFont="1" applyAlignment="1" applyProtection="1">
      <alignment vertical="top"/>
      <protection/>
    </xf>
    <xf numFmtId="0" fontId="8" fillId="0" borderId="0" xfId="39" applyFont="1" applyAlignment="1" applyProtection="1">
      <alignment vertical="top" wrapText="1"/>
      <protection/>
    </xf>
    <xf numFmtId="0" fontId="9" fillId="0" borderId="0" xfId="38" applyFont="1" applyAlignment="1">
      <alignment horizontal="center"/>
      <protection/>
    </xf>
    <xf numFmtId="0" fontId="10" fillId="0" borderId="0" xfId="38" applyFont="1" applyAlignment="1" applyProtection="1">
      <alignment/>
      <protection/>
    </xf>
    <xf numFmtId="0" fontId="10" fillId="0" borderId="0" xfId="38" applyFont="1" applyAlignment="1">
      <alignment/>
      <protection/>
    </xf>
    <xf numFmtId="0" fontId="10" fillId="0" borderId="0" xfId="38" applyFont="1" applyAlignment="1" applyProtection="1">
      <alignment/>
      <protection locked="0"/>
    </xf>
    <xf numFmtId="0" fontId="9" fillId="0" borderId="0" xfId="42" applyFont="1">
      <alignment/>
      <protection/>
    </xf>
    <xf numFmtId="0" fontId="9" fillId="0" borderId="0" xfId="42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42" applyFont="1" applyAlignment="1" applyProtection="1">
      <alignment wrapText="1"/>
      <protection locked="0"/>
    </xf>
    <xf numFmtId="49" fontId="10" fillId="0" borderId="0" xfId="42" applyNumberFormat="1" applyFont="1" applyAlignment="1" applyProtection="1">
      <alignment horizontal="center" wrapText="1"/>
      <protection locked="0"/>
    </xf>
    <xf numFmtId="0" fontId="10" fillId="0" borderId="0" xfId="42" applyFont="1" applyProtection="1">
      <alignment/>
      <protection locked="0"/>
    </xf>
    <xf numFmtId="0" fontId="10" fillId="0" borderId="0" xfId="42" applyFont="1" applyAlignment="1">
      <alignment wrapText="1"/>
      <protection/>
    </xf>
    <xf numFmtId="49" fontId="10" fillId="0" borderId="0" xfId="42" applyNumberFormat="1" applyFont="1" applyAlignment="1">
      <alignment horizontal="center" wrapText="1"/>
      <protection/>
    </xf>
    <xf numFmtId="0" fontId="8" fillId="0" borderId="0" xfId="39" applyFont="1" applyFill="1" applyAlignment="1" applyProtection="1">
      <alignment vertical="top"/>
      <protection/>
    </xf>
    <xf numFmtId="0" fontId="8" fillId="0" borderId="0" xfId="39" applyFont="1" applyFill="1" applyAlignment="1" applyProtection="1">
      <alignment horizontal="right" vertical="top" wrapText="1"/>
      <protection/>
    </xf>
    <xf numFmtId="0" fontId="10" fillId="0" borderId="0" xfId="40" applyFont="1" applyFill="1" applyAlignment="1" applyProtection="1">
      <alignment wrapText="1"/>
      <protection/>
    </xf>
    <xf numFmtId="0" fontId="10" fillId="0" borderId="0" xfId="41" applyFont="1" applyProtection="1">
      <alignment/>
      <protection/>
    </xf>
    <xf numFmtId="0" fontId="10" fillId="0" borderId="0" xfId="41" applyFont="1">
      <alignment/>
      <protection/>
    </xf>
    <xf numFmtId="0" fontId="4" fillId="0" borderId="0" xfId="41" applyFont="1" applyAlignment="1" applyProtection="1">
      <alignment horizontal="left" wrapText="1"/>
      <protection/>
    </xf>
    <xf numFmtId="0" fontId="9" fillId="0" borderId="0" xfId="41" applyFont="1" applyAlignment="1" applyProtection="1">
      <alignment horizontal="right"/>
      <protection/>
    </xf>
    <xf numFmtId="0" fontId="10" fillId="0" borderId="10" xfId="41" applyFont="1" applyBorder="1" applyProtection="1">
      <alignment/>
      <protection/>
    </xf>
    <xf numFmtId="49" fontId="10" fillId="0" borderId="10" xfId="41" applyNumberFormat="1" applyFont="1" applyBorder="1" applyAlignment="1" applyProtection="1">
      <alignment horizontal="center" wrapText="1"/>
      <protection/>
    </xf>
    <xf numFmtId="1" fontId="10" fillId="34" borderId="10" xfId="41" applyNumberFormat="1" applyFont="1" applyFill="1" applyBorder="1" applyProtection="1">
      <alignment/>
      <protection locked="0"/>
    </xf>
    <xf numFmtId="49" fontId="11" fillId="0" borderId="10" xfId="41" applyNumberFormat="1" applyFont="1" applyBorder="1" applyAlignment="1" applyProtection="1">
      <alignment horizontal="center" wrapText="1"/>
      <protection/>
    </xf>
    <xf numFmtId="0" fontId="10" fillId="0" borderId="10" xfId="41" applyFont="1" applyBorder="1" applyAlignment="1" applyProtection="1">
      <alignment horizontal="center" wrapText="1"/>
      <protection/>
    </xf>
    <xf numFmtId="1" fontId="10" fillId="0" borderId="10" xfId="41" applyNumberFormat="1" applyFont="1" applyBorder="1" applyProtection="1">
      <alignment/>
      <protection/>
    </xf>
    <xf numFmtId="0" fontId="11" fillId="0" borderId="10" xfId="41" applyFont="1" applyBorder="1" applyAlignment="1" applyProtection="1">
      <alignment horizontal="center" wrapText="1"/>
      <protection/>
    </xf>
    <xf numFmtId="1" fontId="10" fillId="36" borderId="10" xfId="41" applyNumberFormat="1" applyFont="1" applyFill="1" applyBorder="1" applyProtection="1">
      <alignment/>
      <protection locked="0"/>
    </xf>
    <xf numFmtId="0" fontId="11" fillId="0" borderId="10" xfId="41" applyFont="1" applyBorder="1" applyAlignment="1" applyProtection="1">
      <alignment horizontal="left" vertical="center" wrapText="1"/>
      <protection/>
    </xf>
    <xf numFmtId="0" fontId="10" fillId="0" borderId="10" xfId="41" applyFont="1" applyBorder="1" applyAlignment="1" applyProtection="1">
      <alignment horizontal="centerContinuous" wrapText="1"/>
      <protection/>
    </xf>
    <xf numFmtId="49" fontId="9" fillId="0" borderId="10" xfId="41" applyNumberFormat="1" applyFont="1" applyBorder="1" applyAlignment="1" applyProtection="1">
      <alignment horizontal="centerContinuous" wrapText="1"/>
      <protection/>
    </xf>
    <xf numFmtId="3" fontId="10" fillId="0" borderId="10" xfId="41" applyNumberFormat="1" applyFont="1" applyFill="1" applyBorder="1" applyProtection="1">
      <alignment/>
      <protection/>
    </xf>
    <xf numFmtId="0" fontId="10" fillId="0" borderId="0" xfId="41" applyFont="1" applyBorder="1" applyAlignment="1" applyProtection="1">
      <alignment wrapText="1"/>
      <protection locked="0"/>
    </xf>
    <xf numFmtId="0" fontId="18" fillId="0" borderId="0" xfId="41" applyFont="1" applyBorder="1" applyAlignment="1">
      <alignment vertical="center" wrapText="1"/>
      <protection/>
    </xf>
    <xf numFmtId="0" fontId="18" fillId="0" borderId="0" xfId="41" applyFont="1" applyBorder="1" applyAlignment="1" applyProtection="1">
      <alignment vertical="center" wrapText="1"/>
      <protection locked="0"/>
    </xf>
    <xf numFmtId="1" fontId="10" fillId="0" borderId="0" xfId="41" applyNumberFormat="1" applyFont="1" applyProtection="1">
      <alignment/>
      <protection locked="0"/>
    </xf>
    <xf numFmtId="0" fontId="10" fillId="0" borderId="0" xfId="41" applyFont="1" applyBorder="1" applyAlignment="1">
      <alignment wrapText="1"/>
      <protection/>
    </xf>
    <xf numFmtId="1" fontId="10" fillId="0" borderId="0" xfId="41" applyNumberFormat="1" applyFont="1" applyBorder="1">
      <alignment/>
      <protection/>
    </xf>
    <xf numFmtId="1" fontId="10" fillId="0" borderId="0" xfId="41" applyNumberFormat="1" applyFont="1">
      <alignment/>
      <protection/>
    </xf>
    <xf numFmtId="0" fontId="10" fillId="0" borderId="0" xfId="41" applyFont="1" applyBorder="1">
      <alignment/>
      <protection/>
    </xf>
    <xf numFmtId="0" fontId="10" fillId="0" borderId="0" xfId="41" applyFont="1" applyAlignment="1">
      <alignment wrapText="1"/>
      <protection/>
    </xf>
    <xf numFmtId="0" fontId="8" fillId="0" borderId="0" xfId="39" applyFont="1" applyAlignment="1" applyProtection="1">
      <alignment horizontal="right" vertical="top" wrapText="1"/>
      <protection locked="0"/>
    </xf>
    <xf numFmtId="0" fontId="8" fillId="0" borderId="0" xfId="39" applyFont="1" applyAlignment="1" applyProtection="1">
      <alignment horizontal="right" vertical="top"/>
      <protection locked="0"/>
    </xf>
    <xf numFmtId="49" fontId="19" fillId="0" borderId="10" xfId="41" applyNumberFormat="1" applyFont="1" applyBorder="1" applyAlignment="1" applyProtection="1">
      <alignment horizontal="centerContinuous" wrapText="1"/>
      <protection/>
    </xf>
    <xf numFmtId="1" fontId="10" fillId="35" borderId="10" xfId="37" applyNumberFormat="1" applyFont="1" applyFill="1" applyBorder="1" applyAlignment="1" applyProtection="1">
      <alignment vertical="center" wrapText="1"/>
      <protection locked="0"/>
    </xf>
    <xf numFmtId="0" fontId="20" fillId="0" borderId="0" xfId="38" applyFont="1" applyProtection="1">
      <alignment/>
      <protection/>
    </xf>
    <xf numFmtId="0" fontId="20" fillId="0" borderId="0" xfId="38" applyFont="1">
      <alignment/>
      <protection/>
    </xf>
    <xf numFmtId="14" fontId="4" fillId="0" borderId="0" xfId="39" applyNumberFormat="1" applyFont="1" applyAlignment="1" applyProtection="1">
      <alignment vertical="top" wrapText="1"/>
      <protection locked="0"/>
    </xf>
    <xf numFmtId="14" fontId="18" fillId="0" borderId="0" xfId="41" applyNumberFormat="1" applyFont="1" applyBorder="1" applyAlignment="1" applyProtection="1">
      <alignment vertical="center" wrapText="1"/>
      <protection locked="0"/>
    </xf>
    <xf numFmtId="14" fontId="10" fillId="0" borderId="0" xfId="40" applyNumberFormat="1" applyFont="1" applyAlignment="1" applyProtection="1">
      <alignment wrapText="1"/>
      <protection locked="0"/>
    </xf>
    <xf numFmtId="14" fontId="10" fillId="0" borderId="0" xfId="42" applyNumberFormat="1" applyFont="1" applyAlignment="1" applyProtection="1">
      <alignment wrapText="1"/>
      <protection locked="0"/>
    </xf>
    <xf numFmtId="14" fontId="10" fillId="0" borderId="0" xfId="38" applyNumberFormat="1" applyFont="1" applyProtection="1">
      <alignment/>
      <protection locked="0"/>
    </xf>
    <xf numFmtId="14" fontId="10" fillId="0" borderId="0" xfId="34" applyNumberFormat="1" applyFont="1" applyAlignment="1" applyProtection="1">
      <alignment horizontal="left" vertical="center" wrapText="1"/>
      <protection locked="0"/>
    </xf>
    <xf numFmtId="14" fontId="4" fillId="0" borderId="0" xfId="36" applyNumberFormat="1" applyFont="1">
      <alignment/>
      <protection/>
    </xf>
    <xf numFmtId="1" fontId="10" fillId="0" borderId="0" xfId="40" applyNumberFormat="1" applyFont="1" applyFill="1" applyAlignment="1" applyProtection="1">
      <alignment wrapText="1"/>
      <protection locked="0"/>
    </xf>
    <xf numFmtId="0" fontId="6" fillId="0" borderId="0" xfId="39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39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39" applyFont="1" applyBorder="1" applyAlignment="1" applyProtection="1">
      <alignment horizontal="left" vertical="top" wrapText="1"/>
      <protection locked="0"/>
    </xf>
    <xf numFmtId="0" fontId="8" fillId="0" borderId="0" xfId="39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41" applyNumberFormat="1" applyFont="1" applyBorder="1" applyAlignment="1" applyProtection="1">
      <alignment horizontal="left"/>
      <protection locked="0"/>
    </xf>
    <xf numFmtId="0" fontId="9" fillId="0" borderId="0" xfId="39" applyFont="1" applyBorder="1" applyAlignment="1" applyProtection="1">
      <alignment horizontal="left" vertical="top" wrapText="1"/>
      <protection/>
    </xf>
    <xf numFmtId="172" fontId="10" fillId="0" borderId="32" xfId="39" applyNumberFormat="1" applyFont="1" applyBorder="1" applyAlignment="1" applyProtection="1">
      <alignment horizontal="left" vertical="top" wrapText="1"/>
      <protection/>
    </xf>
    <xf numFmtId="0" fontId="4" fillId="0" borderId="0" xfId="41" applyFont="1" applyAlignment="1" applyProtection="1">
      <alignment horizontal="left" wrapText="1"/>
      <protection/>
    </xf>
    <xf numFmtId="0" fontId="9" fillId="0" borderId="0" xfId="41" applyFont="1" applyBorder="1" applyAlignment="1" applyProtection="1">
      <alignment horizontal="left" wrapText="1"/>
      <protection/>
    </xf>
    <xf numFmtId="0" fontId="10" fillId="0" borderId="0" xfId="40" applyFont="1" applyFill="1" applyAlignment="1" applyProtection="1">
      <alignment horizontal="center" wrapText="1"/>
      <protection locked="0"/>
    </xf>
    <xf numFmtId="0" fontId="9" fillId="0" borderId="0" xfId="42" applyFont="1" applyAlignment="1">
      <alignment horizontal="center" wrapText="1"/>
      <protection/>
    </xf>
    <xf numFmtId="0" fontId="9" fillId="0" borderId="0" xfId="42" applyFont="1" applyBorder="1" applyAlignment="1" applyProtection="1">
      <alignment horizontal="left"/>
      <protection locked="0"/>
    </xf>
    <xf numFmtId="0" fontId="9" fillId="0" borderId="0" xfId="39" applyNumberFormat="1" applyFont="1" applyBorder="1" applyAlignment="1" applyProtection="1">
      <alignment horizontal="left" vertical="top" wrapText="1"/>
      <protection/>
    </xf>
    <xf numFmtId="0" fontId="9" fillId="0" borderId="0" xfId="42" applyFont="1" applyBorder="1" applyAlignment="1" applyProtection="1">
      <alignment horizontal="left" vertical="center" wrapText="1"/>
      <protection locked="0"/>
    </xf>
    <xf numFmtId="0" fontId="8" fillId="0" borderId="0" xfId="42" applyFont="1" applyAlignment="1" applyProtection="1">
      <alignment horizontal="left"/>
      <protection/>
    </xf>
    <xf numFmtId="0" fontId="8" fillId="0" borderId="0" xfId="42" applyFont="1" applyAlignment="1" applyProtection="1">
      <alignment horizontal="right"/>
      <protection/>
    </xf>
    <xf numFmtId="173" fontId="9" fillId="0" borderId="32" xfId="39" applyNumberFormat="1" applyFont="1" applyBorder="1" applyAlignment="1" applyProtection="1">
      <alignment horizontal="left" vertical="top" wrapText="1"/>
      <protection/>
    </xf>
    <xf numFmtId="0" fontId="9" fillId="0" borderId="18" xfId="37" applyFont="1" applyBorder="1" applyAlignment="1" applyProtection="1">
      <alignment horizontal="center" vertical="center" wrapText="1"/>
      <protection/>
    </xf>
    <xf numFmtId="0" fontId="9" fillId="0" borderId="24" xfId="37" applyFont="1" applyBorder="1" applyAlignment="1" applyProtection="1">
      <alignment horizontal="center" vertical="center" wrapText="1"/>
      <protection/>
    </xf>
    <xf numFmtId="0" fontId="9" fillId="0" borderId="23" xfId="37" applyFont="1" applyBorder="1" applyAlignment="1" applyProtection="1">
      <alignment horizontal="center" vertical="center" wrapText="1"/>
      <protection/>
    </xf>
    <xf numFmtId="0" fontId="9" fillId="0" borderId="25" xfId="37" applyFont="1" applyBorder="1" applyAlignment="1" applyProtection="1">
      <alignment horizontal="center" vertical="center" wrapText="1"/>
      <protection/>
    </xf>
    <xf numFmtId="0" fontId="3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left"/>
      <protection/>
    </xf>
    <xf numFmtId="173" fontId="9" fillId="0" borderId="0" xfId="37" applyNumberFormat="1" applyFont="1" applyBorder="1" applyAlignment="1" applyProtection="1">
      <alignment horizontal="left" vertical="justify" wrapText="1"/>
      <protection/>
    </xf>
    <xf numFmtId="49" fontId="9" fillId="0" borderId="13" xfId="37" applyNumberFormat="1" applyFont="1" applyBorder="1" applyAlignment="1" applyProtection="1">
      <alignment horizontal="center" vertical="center" wrapText="1"/>
      <protection/>
    </xf>
    <xf numFmtId="49" fontId="9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0" xfId="37" applyFont="1" applyBorder="1" applyAlignment="1" applyProtection="1">
      <alignment horizontal="right" vertical="justify" wrapText="1"/>
      <protection/>
    </xf>
    <xf numFmtId="0" fontId="9" fillId="0" borderId="0" xfId="37" applyFont="1" applyAlignment="1" applyProtection="1">
      <alignment horizontal="left"/>
      <protection locked="0"/>
    </xf>
    <xf numFmtId="0" fontId="10" fillId="0" borderId="0" xfId="37" applyFont="1" applyAlignment="1" applyProtection="1">
      <alignment horizontal="left"/>
      <protection locked="0"/>
    </xf>
    <xf numFmtId="0" fontId="9" fillId="0" borderId="13" xfId="37" applyFont="1" applyBorder="1" applyAlignment="1" applyProtection="1">
      <alignment horizontal="center" vertical="center" wrapText="1"/>
      <protection/>
    </xf>
    <xf numFmtId="0" fontId="9" fillId="0" borderId="11" xfId="37" applyFont="1" applyBorder="1" applyAlignment="1" applyProtection="1">
      <alignment horizontal="center" vertical="center" wrapText="1"/>
      <protection/>
    </xf>
    <xf numFmtId="0" fontId="10" fillId="0" borderId="0" xfId="37" applyFont="1" applyAlignment="1" applyProtection="1">
      <alignment horizontal="center"/>
      <protection locked="0"/>
    </xf>
    <xf numFmtId="0" fontId="9" fillId="0" borderId="0" xfId="34" applyFont="1" applyAlignment="1" applyProtection="1">
      <alignment horizontal="left" vertical="center" wrapText="1"/>
      <protection locked="0"/>
    </xf>
    <xf numFmtId="0" fontId="9" fillId="0" borderId="0" xfId="34" applyFont="1" applyBorder="1" applyAlignment="1" applyProtection="1">
      <alignment horizontal="left" vertical="center" wrapText="1"/>
      <protection locked="0"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center" vertical="center" wrapText="1"/>
      <protection/>
    </xf>
    <xf numFmtId="173" fontId="9" fillId="0" borderId="0" xfId="37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37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37" applyNumberFormat="1" applyFont="1" applyAlignment="1" applyProtection="1">
      <alignment horizontal="left" vertical="justify"/>
      <protection/>
    </xf>
    <xf numFmtId="173" fontId="9" fillId="0" borderId="0" xfId="37" applyNumberFormat="1" applyFont="1" applyBorder="1" applyAlignment="1" applyProtection="1">
      <alignment horizontal="left" vertical="justify"/>
      <protection/>
    </xf>
    <xf numFmtId="1" fontId="9" fillId="0" borderId="0" xfId="35" applyNumberFormat="1" applyFont="1" applyAlignment="1" applyProtection="1">
      <alignment horizontal="center" vertical="center" wrapText="1"/>
      <protection locked="0"/>
    </xf>
    <xf numFmtId="49" fontId="9" fillId="0" borderId="0" xfId="35" applyNumberFormat="1" applyFont="1" applyAlignment="1" applyProtection="1">
      <alignment horizontal="center" vertical="center" wrapText="1"/>
      <protection locked="0"/>
    </xf>
    <xf numFmtId="0" fontId="8" fillId="0" borderId="0" xfId="39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37" applyFont="1" applyAlignment="1" applyProtection="1">
      <alignment horizontal="right"/>
      <protection/>
    </xf>
    <xf numFmtId="0" fontId="3" fillId="0" borderId="0" xfId="36" applyNumberFormat="1" applyFont="1" applyAlignment="1" applyProtection="1">
      <alignment horizontal="left" vertical="center" wrapText="1"/>
      <protection locked="0"/>
    </xf>
    <xf numFmtId="173" fontId="3" fillId="0" borderId="0" xfId="37" applyNumberFormat="1" applyFont="1" applyAlignment="1" applyProtection="1">
      <alignment horizontal="left" vertical="justify"/>
      <protection locked="0"/>
    </xf>
    <xf numFmtId="0" fontId="3" fillId="0" borderId="0" xfId="36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Percent" xfId="68"/>
    <cellStyle name="Свързана клетка" xfId="69"/>
    <cellStyle name="Сума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88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1</v>
      </c>
      <c r="B3" s="584"/>
      <c r="C3" s="584"/>
      <c r="D3" s="584"/>
      <c r="E3" s="462" t="s">
        <v>863</v>
      </c>
      <c r="F3" s="217" t="s">
        <v>2</v>
      </c>
      <c r="G3" s="172"/>
      <c r="H3" s="461">
        <v>814191178</v>
      </c>
    </row>
    <row r="4" spans="1:8" ht="15">
      <c r="A4" s="583" t="s">
        <v>875</v>
      </c>
      <c r="B4" s="589"/>
      <c r="C4" s="589"/>
      <c r="D4" s="589"/>
      <c r="E4" s="504" t="s">
        <v>158</v>
      </c>
      <c r="F4" s="585" t="s">
        <v>3</v>
      </c>
      <c r="G4" s="586"/>
      <c r="H4" s="461" t="s">
        <v>158</v>
      </c>
    </row>
    <row r="5" spans="1:8" ht="15">
      <c r="A5" s="583" t="s">
        <v>4</v>
      </c>
      <c r="B5" s="584"/>
      <c r="C5" s="584"/>
      <c r="D5" s="584"/>
      <c r="E5" s="505" t="s">
        <v>885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434</v>
      </c>
      <c r="D11" s="151">
        <f>441</f>
        <v>441</v>
      </c>
      <c r="E11" s="237" t="s">
        <v>21</v>
      </c>
      <c r="F11" s="242" t="s">
        <v>22</v>
      </c>
      <c r="G11" s="152">
        <v>31755</v>
      </c>
      <c r="H11" s="152">
        <v>31755</v>
      </c>
    </row>
    <row r="12" spans="1:8" ht="15">
      <c r="A12" s="235" t="s">
        <v>23</v>
      </c>
      <c r="B12" s="241" t="s">
        <v>24</v>
      </c>
      <c r="C12" s="151">
        <v>310</v>
      </c>
      <c r="D12" s="151">
        <v>326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13895</v>
      </c>
      <c r="D13" s="151">
        <v>14594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1641</v>
      </c>
      <c r="D14" s="151">
        <v>1729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223</v>
      </c>
      <c r="D15" s="151">
        <v>201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1</v>
      </c>
      <c r="D16" s="151">
        <v>2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186</v>
      </c>
      <c r="D17" s="151">
        <v>186</v>
      </c>
      <c r="E17" s="243" t="s">
        <v>45</v>
      </c>
      <c r="F17" s="245" t="s">
        <v>46</v>
      </c>
      <c r="G17" s="154">
        <f>G11+G14+G15+G16</f>
        <v>31755</v>
      </c>
      <c r="H17" s="154">
        <f>H11+H14+H15+H16</f>
        <v>31755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0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16690</v>
      </c>
      <c r="D19" s="155">
        <f>SUM(D11:D18)</f>
        <v>17479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1690</v>
      </c>
      <c r="D20" s="151">
        <v>1750</v>
      </c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23668</v>
      </c>
      <c r="H21" s="156">
        <f>SUM(H22:H24)</f>
        <v>24471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23668</v>
      </c>
      <c r="H22" s="152">
        <v>24471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1</v>
      </c>
      <c r="D24" s="151">
        <v>4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23668</v>
      </c>
      <c r="H25" s="154">
        <f>H19+H20+H21</f>
        <v>24471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2</v>
      </c>
      <c r="D26" s="151">
        <v>103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3</v>
      </c>
      <c r="D27" s="155">
        <f>SUM(D23:D26)</f>
        <v>107</v>
      </c>
      <c r="E27" s="253" t="s">
        <v>82</v>
      </c>
      <c r="F27" s="242" t="s">
        <v>83</v>
      </c>
      <c r="G27" s="154">
        <f>SUM(G28:G30)</f>
        <v>1120</v>
      </c>
      <c r="H27" s="154">
        <f>SUM(H28:H30)</f>
        <v>1120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1120</v>
      </c>
      <c r="H28" s="152">
        <v>1120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>
        <v>0</v>
      </c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-412</v>
      </c>
      <c r="H32" s="316">
        <v>-803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708</v>
      </c>
      <c r="H33" s="154">
        <f>H27+H31+H32</f>
        <v>317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33184</v>
      </c>
      <c r="D34" s="155">
        <f>SUM(D35:D38)</f>
        <v>33184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33176</v>
      </c>
      <c r="D35" s="151">
        <f>33176</f>
        <v>33176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56131</v>
      </c>
      <c r="H36" s="154">
        <f>H25+H17+H33</f>
        <v>56543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8</v>
      </c>
      <c r="D38" s="151">
        <v>8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>
        <v>5920</v>
      </c>
      <c r="D44" s="151">
        <v>5530</v>
      </c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39104</v>
      </c>
      <c r="D45" s="155">
        <f>D34+D39+D44</f>
        <v>38714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601</v>
      </c>
      <c r="H46" s="152">
        <v>577</v>
      </c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601</v>
      </c>
      <c r="H49" s="154">
        <f>SUM(H43:H48)</f>
        <v>577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1479</v>
      </c>
      <c r="H53" s="152">
        <v>1479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57487</v>
      </c>
      <c r="D55" s="155">
        <f>D19+D20+D21+D27+D32+D45+D51+D53+D54</f>
        <v>58050</v>
      </c>
      <c r="E55" s="237" t="s">
        <v>171</v>
      </c>
      <c r="F55" s="261" t="s">
        <v>172</v>
      </c>
      <c r="G55" s="154">
        <f>G49+G51+G52+G53+G54</f>
        <v>2080</v>
      </c>
      <c r="H55" s="154">
        <f>H49+H51+H52+H53+H54</f>
        <v>2056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3</v>
      </c>
      <c r="D58" s="151">
        <v>4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334</v>
      </c>
      <c r="H61" s="154">
        <f>SUM(H62:H68)</f>
        <v>367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3</v>
      </c>
      <c r="D64" s="155">
        <f>SUM(D58:D63)</f>
        <v>4</v>
      </c>
      <c r="E64" s="237" t="s">
        <v>199</v>
      </c>
      <c r="F64" s="242" t="s">
        <v>200</v>
      </c>
      <c r="G64" s="152">
        <v>236</v>
      </c>
      <c r="H64" s="152">
        <v>241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2</v>
      </c>
      <c r="H65" s="152">
        <v>15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23</v>
      </c>
      <c r="H66" s="152">
        <v>31</v>
      </c>
    </row>
    <row r="67" spans="1:8" ht="15">
      <c r="A67" s="235" t="s">
        <v>206</v>
      </c>
      <c r="B67" s="241" t="s">
        <v>207</v>
      </c>
      <c r="C67" s="151">
        <v>456</v>
      </c>
      <c r="D67" s="151">
        <v>477</v>
      </c>
      <c r="E67" s="237" t="s">
        <v>208</v>
      </c>
      <c r="F67" s="242" t="s">
        <v>209</v>
      </c>
      <c r="G67" s="152">
        <v>7</v>
      </c>
      <c r="H67" s="152">
        <v>8</v>
      </c>
    </row>
    <row r="68" spans="1:8" ht="15">
      <c r="A68" s="235" t="s">
        <v>210</v>
      </c>
      <c r="B68" s="241" t="s">
        <v>211</v>
      </c>
      <c r="C68" s="151">
        <v>251</v>
      </c>
      <c r="D68" s="151">
        <v>209</v>
      </c>
      <c r="E68" s="237" t="s">
        <v>212</v>
      </c>
      <c r="F68" s="242" t="s">
        <v>213</v>
      </c>
      <c r="G68" s="152">
        <v>66</v>
      </c>
      <c r="H68" s="152">
        <v>72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159</v>
      </c>
      <c r="H69" s="152">
        <v>159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493</v>
      </c>
      <c r="H71" s="161">
        <f>H59+H60+H61+H69+H70</f>
        <v>526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11</v>
      </c>
      <c r="D74" s="151">
        <v>58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718</v>
      </c>
      <c r="D75" s="155">
        <f>SUM(D67:D74)</f>
        <v>744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493</v>
      </c>
      <c r="H79" s="162">
        <f>H71+H74+H75+H76</f>
        <v>526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0</v>
      </c>
      <c r="D87" s="151">
        <f>1</f>
        <v>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496</v>
      </c>
      <c r="D88" s="151">
        <v>319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496</v>
      </c>
      <c r="D91" s="155">
        <f>SUM(D87:D90)</f>
        <v>320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0</v>
      </c>
      <c r="D92" s="151">
        <v>7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1217</v>
      </c>
      <c r="D93" s="155">
        <f>D64+D75+D84+D91+D92</f>
        <v>1075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58704</v>
      </c>
      <c r="D94" s="164">
        <f>D93+D55</f>
        <v>59125</v>
      </c>
      <c r="E94" s="449" t="s">
        <v>269</v>
      </c>
      <c r="F94" s="289" t="s">
        <v>270</v>
      </c>
      <c r="G94" s="165">
        <f>G36+G39+G55+G79</f>
        <v>58704</v>
      </c>
      <c r="H94" s="165">
        <f>H36+H39+H55+H79</f>
        <v>59125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271</v>
      </c>
      <c r="B98" s="432"/>
      <c r="C98" s="587" t="s">
        <v>872</v>
      </c>
      <c r="D98" s="587"/>
      <c r="E98" s="587"/>
      <c r="F98" s="170"/>
      <c r="G98" s="171"/>
      <c r="H98" s="172"/>
      <c r="M98" s="157"/>
    </row>
    <row r="99" spans="1:8" ht="15">
      <c r="A99" s="575">
        <v>41935</v>
      </c>
      <c r="C99" s="45" t="s">
        <v>866</v>
      </c>
      <c r="D99" s="1"/>
      <c r="E99" s="45"/>
      <c r="F99" s="170"/>
      <c r="G99" s="171"/>
      <c r="H99" s="172"/>
    </row>
    <row r="100" spans="1:5" ht="15">
      <c r="A100" s="173"/>
      <c r="B100" s="173"/>
      <c r="C100" s="587" t="s">
        <v>855</v>
      </c>
      <c r="D100" s="588"/>
      <c r="E100" s="588"/>
    </row>
    <row r="101" spans="3:4" ht="12.75">
      <c r="C101" s="169" t="s">
        <v>867</v>
      </c>
      <c r="D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15748031496062992" right="0.2362204724409449" top="0.3937007874015748" bottom="0.1968503937007874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C11" sqref="C1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2" t="str">
        <f>'справка №1-БАЛАНС'!E3</f>
        <v>"СВИЛОЗА" АД</v>
      </c>
      <c r="C2" s="592"/>
      <c r="D2" s="592"/>
      <c r="E2" s="592"/>
      <c r="F2" s="594" t="s">
        <v>2</v>
      </c>
      <c r="G2" s="594"/>
      <c r="H2" s="526">
        <f>'справка №1-БАЛАНС'!H3</f>
        <v>814191178</v>
      </c>
    </row>
    <row r="3" spans="1:8" ht="15">
      <c r="A3" s="467" t="s">
        <v>273</v>
      </c>
      <c r="B3" s="592" t="str">
        <f>'справка №1-БАЛАНС'!E4</f>
        <v> </v>
      </c>
      <c r="C3" s="592"/>
      <c r="D3" s="592"/>
      <c r="E3" s="592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3" t="str">
        <f>'справка №1-БАЛАНС'!E5</f>
        <v>към 30.09.2014</v>
      </c>
      <c r="C4" s="593"/>
      <c r="D4" s="593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50</v>
      </c>
      <c r="D9" s="46">
        <v>54</v>
      </c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247</v>
      </c>
      <c r="D10" s="46">
        <v>293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916</v>
      </c>
      <c r="D11" s="46">
        <v>896</v>
      </c>
      <c r="E11" s="300" t="s">
        <v>291</v>
      </c>
      <c r="F11" s="549" t="s">
        <v>292</v>
      </c>
      <c r="G11" s="550">
        <v>844</v>
      </c>
      <c r="H11" s="550">
        <v>775</v>
      </c>
    </row>
    <row r="12" spans="1:8" ht="12">
      <c r="A12" s="298" t="s">
        <v>293</v>
      </c>
      <c r="B12" s="299" t="s">
        <v>294</v>
      </c>
      <c r="C12" s="46">
        <v>238</v>
      </c>
      <c r="D12" s="46">
        <v>223</v>
      </c>
      <c r="E12" s="300" t="s">
        <v>77</v>
      </c>
      <c r="F12" s="549" t="s">
        <v>295</v>
      </c>
      <c r="G12" s="550">
        <v>102</v>
      </c>
      <c r="H12" s="550">
        <v>127</v>
      </c>
    </row>
    <row r="13" spans="1:18" ht="12">
      <c r="A13" s="298" t="s">
        <v>296</v>
      </c>
      <c r="B13" s="299" t="s">
        <v>297</v>
      </c>
      <c r="C13" s="46">
        <v>34</v>
      </c>
      <c r="D13" s="46">
        <v>31</v>
      </c>
      <c r="E13" s="301" t="s">
        <v>50</v>
      </c>
      <c r="F13" s="551" t="s">
        <v>298</v>
      </c>
      <c r="G13" s="548">
        <f>SUM(G9:G12)</f>
        <v>946</v>
      </c>
      <c r="H13" s="548">
        <f>SUM(H9:H12)</f>
        <v>902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110</v>
      </c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64</v>
      </c>
      <c r="D16" s="47">
        <v>393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1659</v>
      </c>
      <c r="D19" s="49">
        <f>SUM(D9:D15)+D16</f>
        <v>1890</v>
      </c>
      <c r="E19" s="304" t="s">
        <v>315</v>
      </c>
      <c r="F19" s="552" t="s">
        <v>316</v>
      </c>
      <c r="G19" s="550">
        <v>297</v>
      </c>
      <c r="H19" s="550">
        <v>277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>
        <v>25</v>
      </c>
      <c r="D22" s="46">
        <v>61</v>
      </c>
      <c r="E22" s="304" t="s">
        <v>324</v>
      </c>
      <c r="F22" s="552" t="s">
        <v>325</v>
      </c>
      <c r="G22" s="550">
        <f>42-13</f>
        <v>29</v>
      </c>
      <c r="H22" s="550">
        <v>52</v>
      </c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>
        <v>1</v>
      </c>
      <c r="H23" s="550">
        <v>1</v>
      </c>
    </row>
    <row r="24" spans="1:18" ht="12">
      <c r="A24" s="298" t="s">
        <v>330</v>
      </c>
      <c r="B24" s="305" t="s">
        <v>331</v>
      </c>
      <c r="C24" s="46">
        <f>13-13</f>
        <v>0</v>
      </c>
      <c r="D24" s="46">
        <v>27</v>
      </c>
      <c r="E24" s="301" t="s">
        <v>102</v>
      </c>
      <c r="F24" s="554" t="s">
        <v>332</v>
      </c>
      <c r="G24" s="548">
        <f>SUM(G19:G23)</f>
        <v>327</v>
      </c>
      <c r="H24" s="548">
        <f>SUM(H19:H23)</f>
        <v>330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1</v>
      </c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26</v>
      </c>
      <c r="D26" s="49">
        <f>SUM(D22:D25)</f>
        <v>88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1685</v>
      </c>
      <c r="D28" s="50">
        <f>D26+D19</f>
        <v>1978</v>
      </c>
      <c r="E28" s="127" t="s">
        <v>337</v>
      </c>
      <c r="F28" s="554" t="s">
        <v>338</v>
      </c>
      <c r="G28" s="548">
        <f>G13+G15+G24</f>
        <v>1273</v>
      </c>
      <c r="H28" s="548">
        <f>H13+H15+H24</f>
        <v>1232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412</v>
      </c>
      <c r="H30" s="53">
        <f>IF((D28-H28)&gt;0,D28-H28,0)</f>
        <v>746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343</v>
      </c>
      <c r="C31" s="46"/>
      <c r="D31" s="46"/>
      <c r="E31" s="296" t="s">
        <v>854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C28-C31+C32</f>
        <v>1685</v>
      </c>
      <c r="D33" s="49">
        <f>D28-D31+D32</f>
        <v>1978</v>
      </c>
      <c r="E33" s="127" t="s">
        <v>351</v>
      </c>
      <c r="F33" s="554" t="s">
        <v>352</v>
      </c>
      <c r="G33" s="53">
        <f>G32-G31+G28</f>
        <v>1273</v>
      </c>
      <c r="H33" s="53">
        <f>H32-H31+H28</f>
        <v>1232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412</v>
      </c>
      <c r="H34" s="548">
        <f>IF((D33-H33)&gt;0,D33-H33,0)</f>
        <v>746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>
        <v>0</v>
      </c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412</v>
      </c>
      <c r="H39" s="559">
        <f>IF(H34&gt;0,IF(D35+H34&lt;0,0,D35+H34),IF(D34-D35&lt;0,D35-D34,0))</f>
        <v>746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374</v>
      </c>
      <c r="F41" s="571" t="s">
        <v>375</v>
      </c>
      <c r="G41" s="52">
        <f>IF(C39=0,IF(G39-G40&gt;0,G39-G40+C40,0),IF(C39-C40&lt;0,C40-C39+G40,0))</f>
        <v>412</v>
      </c>
      <c r="H41" s="52">
        <f>IF(D39=0,IF(H39-H40&gt;0,H39-H40+D40,0),IF(D39-D40&lt;0,D40-D39+H40,0))</f>
        <v>746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1685</v>
      </c>
      <c r="D42" s="53">
        <f>D33+D35+D39</f>
        <v>1978</v>
      </c>
      <c r="E42" s="128" t="s">
        <v>378</v>
      </c>
      <c r="F42" s="129" t="s">
        <v>379</v>
      </c>
      <c r="G42" s="53">
        <f>G39+G33</f>
        <v>1685</v>
      </c>
      <c r="H42" s="53">
        <f>H39+H33</f>
        <v>1978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5" t="s">
        <v>861</v>
      </c>
      <c r="B45" s="595"/>
      <c r="C45" s="595"/>
      <c r="D45" s="595"/>
      <c r="E45" s="59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/>
      <c r="C48" s="427" t="s">
        <v>380</v>
      </c>
      <c r="D48" s="590" t="s">
        <v>869</v>
      </c>
      <c r="E48" s="590"/>
      <c r="F48" s="590"/>
      <c r="G48" s="590"/>
      <c r="H48" s="59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76">
        <f>'справка №1-БАЛАНС'!A99</f>
        <v>41935</v>
      </c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91" t="s">
        <v>868</v>
      </c>
      <c r="E50" s="591"/>
      <c r="F50" s="591"/>
      <c r="G50" s="591"/>
      <c r="H50" s="591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5433070866141736" right="0.07874015748031496" top="0.35433070866141736" bottom="0.35433070866141736" header="0.3937007874015748" footer="0.3937007874015748"/>
  <pageSetup fitToHeight="1" fitToWidth="1"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3">
      <selection activeCell="B19" sqref="B1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"СВИЛОЗА" АД</v>
      </c>
      <c r="C4" s="541" t="s">
        <v>2</v>
      </c>
      <c r="D4" s="541">
        <f>'справка №1-БАЛАНС'!H3</f>
        <v>814191178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към 30.09.2014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1009</v>
      </c>
      <c r="D10" s="54">
        <v>3743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-365</v>
      </c>
      <c r="D11" s="54">
        <v>-2659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f>0</f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-275</v>
      </c>
      <c r="D13" s="54">
        <v>-256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-112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-3</v>
      </c>
      <c r="D15" s="54">
        <v>-199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33</v>
      </c>
      <c r="D16" s="54">
        <v>33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25</v>
      </c>
      <c r="D18" s="54">
        <v>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-70</v>
      </c>
      <c r="D19" s="54">
        <v>-98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242</v>
      </c>
      <c r="D20" s="55">
        <f>SUM(D10:D19)</f>
        <v>565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-123</v>
      </c>
      <c r="D22" s="54">
        <v>-352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68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113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58</v>
      </c>
      <c r="D32" s="55">
        <f>SUM(D22:D31)</f>
        <v>-352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2</v>
      </c>
      <c r="D36" s="54"/>
      <c r="E36" s="130"/>
      <c r="F36" s="130"/>
    </row>
    <row r="37" spans="1:6" ht="12">
      <c r="A37" s="332" t="s">
        <v>436</v>
      </c>
      <c r="B37" s="333" t="s">
        <v>437</v>
      </c>
      <c r="C37" s="54">
        <v>-126</v>
      </c>
      <c r="D37" s="54">
        <v>-47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-124</v>
      </c>
      <c r="D42" s="55">
        <f>SUM(D34:D41)</f>
        <v>-47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176</v>
      </c>
      <c r="D43" s="55">
        <f>D42+D32+D20</f>
        <v>166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320</v>
      </c>
      <c r="D44" s="132">
        <v>155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496</v>
      </c>
      <c r="D45" s="55">
        <f>D44+D43</f>
        <v>321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496</v>
      </c>
      <c r="D46" s="56">
        <v>321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/>
      <c r="C49" s="319"/>
      <c r="D49" s="437"/>
      <c r="E49" s="343"/>
      <c r="G49" s="133"/>
      <c r="H49" s="133"/>
    </row>
    <row r="50" spans="1:8" ht="12">
      <c r="A50" s="577">
        <f>'справка №1-БАЛАНС'!A99</f>
        <v>41935</v>
      </c>
      <c r="B50" s="436" t="s">
        <v>870</v>
      </c>
      <c r="C50" s="596"/>
      <c r="D50" s="596"/>
      <c r="G50" s="133"/>
      <c r="H50" s="133"/>
    </row>
    <row r="51" spans="1:8" ht="12">
      <c r="A51" s="318"/>
      <c r="B51" s="318" t="s">
        <v>864</v>
      </c>
      <c r="C51" s="319"/>
      <c r="D51" s="319"/>
      <c r="G51" s="133"/>
      <c r="H51" s="133"/>
    </row>
    <row r="52" spans="1:8" ht="12">
      <c r="A52" s="318"/>
      <c r="B52" s="436" t="s">
        <v>871</v>
      </c>
      <c r="C52" s="596"/>
      <c r="D52" s="596"/>
      <c r="G52" s="133"/>
      <c r="H52" s="133"/>
    </row>
    <row r="53" spans="1:8" ht="12">
      <c r="A53" s="318"/>
      <c r="B53" s="318" t="s">
        <v>865</v>
      </c>
      <c r="C53" s="582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35433070866141736" right="0.3937007874015748" top="0.3937007874015748" bottom="0.3937007874015748" header="0.5118110236220472" footer="0.5118110236220472"/>
  <pageSetup fitToHeight="1" fitToWidth="1" horizontalDpi="600" verticalDpi="600" orientation="portrait" paperSize="9" scale="5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7" t="s">
        <v>458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9" t="str">
        <f>'справка №1-БАЛАНС'!E3</f>
        <v>"СВИЛОЗА" АД</v>
      </c>
      <c r="C3" s="599"/>
      <c r="D3" s="599"/>
      <c r="E3" s="599"/>
      <c r="F3" s="599"/>
      <c r="G3" s="599"/>
      <c r="H3" s="599"/>
      <c r="I3" s="599"/>
      <c r="J3" s="476"/>
      <c r="K3" s="601" t="s">
        <v>2</v>
      </c>
      <c r="L3" s="601"/>
      <c r="M3" s="478">
        <f>'справка №1-БАЛАНС'!H3</f>
        <v>814191178</v>
      </c>
      <c r="N3" s="2"/>
    </row>
    <row r="4" spans="1:15" s="532" customFormat="1" ht="13.5" customHeight="1">
      <c r="A4" s="467" t="s">
        <v>459</v>
      </c>
      <c r="B4" s="599" t="str">
        <f>'справка №1-БАЛАНС'!E4</f>
        <v> </v>
      </c>
      <c r="C4" s="599"/>
      <c r="D4" s="599"/>
      <c r="E4" s="599"/>
      <c r="F4" s="599"/>
      <c r="G4" s="599"/>
      <c r="H4" s="599"/>
      <c r="I4" s="599"/>
      <c r="J4" s="136"/>
      <c r="K4" s="602" t="s">
        <v>3</v>
      </c>
      <c r="L4" s="602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3" t="str">
        <f>'справка №1-БАЛАНС'!E5</f>
        <v>към 30.09.2014</v>
      </c>
      <c r="C5" s="603"/>
      <c r="D5" s="603"/>
      <c r="E5" s="603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31755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24471</v>
      </c>
      <c r="G11" s="58">
        <f>'справка №1-БАЛАНС'!H23</f>
        <v>0</v>
      </c>
      <c r="H11" s="60"/>
      <c r="I11" s="58">
        <f>'справка №1-БАЛАНС'!H28+'справка №1-БАЛАНС'!H31</f>
        <v>1120</v>
      </c>
      <c r="J11" s="58">
        <f>'справка №1-БАЛАНС'!H29+'справка №1-БАЛАНС'!H32</f>
        <v>-803</v>
      </c>
      <c r="K11" s="60"/>
      <c r="L11" s="344">
        <f>SUM(C11:K11)</f>
        <v>56543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31755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24471</v>
      </c>
      <c r="G15" s="61">
        <f t="shared" si="2"/>
        <v>0</v>
      </c>
      <c r="H15" s="61">
        <f t="shared" si="2"/>
        <v>0</v>
      </c>
      <c r="I15" s="61">
        <f t="shared" si="2"/>
        <v>1120</v>
      </c>
      <c r="J15" s="61">
        <f t="shared" si="2"/>
        <v>-803</v>
      </c>
      <c r="K15" s="61">
        <f t="shared" si="2"/>
        <v>0</v>
      </c>
      <c r="L15" s="344">
        <f t="shared" si="1"/>
        <v>56543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-412</v>
      </c>
      <c r="K16" s="60"/>
      <c r="L16" s="344">
        <f t="shared" si="1"/>
        <v>-412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>
        <v>0</v>
      </c>
      <c r="G19" s="60"/>
      <c r="H19" s="60"/>
      <c r="I19" s="60">
        <v>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>
        <v>-803</v>
      </c>
      <c r="G28" s="60"/>
      <c r="H28" s="60"/>
      <c r="I28" s="60"/>
      <c r="J28" s="60">
        <v>803</v>
      </c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31755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23668</v>
      </c>
      <c r="G29" s="59">
        <f t="shared" si="6"/>
        <v>0</v>
      </c>
      <c r="H29" s="59">
        <f t="shared" si="6"/>
        <v>0</v>
      </c>
      <c r="I29" s="59">
        <f t="shared" si="6"/>
        <v>1120</v>
      </c>
      <c r="J29" s="59">
        <f t="shared" si="6"/>
        <v>-412</v>
      </c>
      <c r="K29" s="59">
        <f t="shared" si="6"/>
        <v>0</v>
      </c>
      <c r="L29" s="344">
        <f t="shared" si="1"/>
        <v>56131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31755</v>
      </c>
      <c r="D32" s="59">
        <f t="shared" si="7"/>
        <v>0</v>
      </c>
      <c r="E32" s="59">
        <f t="shared" si="7"/>
        <v>0</v>
      </c>
      <c r="F32" s="59">
        <f t="shared" si="7"/>
        <v>23668</v>
      </c>
      <c r="G32" s="59">
        <f t="shared" si="7"/>
        <v>0</v>
      </c>
      <c r="H32" s="59">
        <f t="shared" si="7"/>
        <v>0</v>
      </c>
      <c r="I32" s="59">
        <f t="shared" si="7"/>
        <v>1120</v>
      </c>
      <c r="J32" s="59">
        <f t="shared" si="7"/>
        <v>-412</v>
      </c>
      <c r="K32" s="59">
        <f t="shared" si="7"/>
        <v>0</v>
      </c>
      <c r="L32" s="344">
        <f t="shared" si="1"/>
        <v>56131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0" t="s">
        <v>862</v>
      </c>
      <c r="B35" s="600"/>
      <c r="C35" s="600"/>
      <c r="D35" s="600"/>
      <c r="E35" s="600"/>
      <c r="F35" s="600"/>
      <c r="G35" s="600"/>
      <c r="H35" s="600"/>
      <c r="I35" s="600"/>
      <c r="J35" s="60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880</v>
      </c>
      <c r="B38" s="19"/>
      <c r="C38" s="15"/>
      <c r="D38" s="598" t="s">
        <v>520</v>
      </c>
      <c r="E38" s="598"/>
      <c r="F38" s="598"/>
      <c r="G38" s="598"/>
      <c r="H38" s="598"/>
      <c r="I38" s="598"/>
      <c r="J38" s="15" t="s">
        <v>857</v>
      </c>
      <c r="K38" s="15"/>
      <c r="L38" s="598"/>
      <c r="M38" s="598"/>
      <c r="N38" s="11"/>
    </row>
    <row r="39" spans="1:13" ht="12">
      <c r="A39" s="578">
        <f>'справка №1-БАЛАНС'!A99</f>
        <v>41935</v>
      </c>
      <c r="B39" s="537"/>
      <c r="C39" s="538"/>
      <c r="D39" s="538"/>
      <c r="E39" s="538" t="s">
        <v>869</v>
      </c>
      <c r="F39" s="538"/>
      <c r="G39" s="538"/>
      <c r="H39" s="538"/>
      <c r="I39" s="538"/>
      <c r="J39" s="538" t="s">
        <v>868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G1">
      <selection activeCell="K43" sqref="K4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 t="s">
        <v>878</v>
      </c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382</v>
      </c>
      <c r="B2" s="609"/>
      <c r="C2" s="610" t="str">
        <f>'справка №1-БАЛАНС'!E3</f>
        <v>"СВИЛОЗА"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814191178</v>
      </c>
      <c r="P2" s="483"/>
      <c r="Q2" s="483"/>
      <c r="R2" s="526"/>
    </row>
    <row r="3" spans="1:18" ht="15">
      <c r="A3" s="608" t="s">
        <v>4</v>
      </c>
      <c r="B3" s="609"/>
      <c r="C3" s="611" t="str">
        <f>'справка №1-БАЛАНС'!E5</f>
        <v>към 30.09.2014</v>
      </c>
      <c r="D3" s="611"/>
      <c r="E3" s="611"/>
      <c r="F3" s="485"/>
      <c r="G3" s="485"/>
      <c r="H3" s="485"/>
      <c r="I3" s="485"/>
      <c r="J3" s="485"/>
      <c r="K3" s="485"/>
      <c r="L3" s="485"/>
      <c r="M3" s="614" t="s">
        <v>3</v>
      </c>
      <c r="N3" s="61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4" t="s">
        <v>462</v>
      </c>
      <c r="B5" s="605"/>
      <c r="C5" s="612" t="s">
        <v>7</v>
      </c>
      <c r="D5" s="357" t="s">
        <v>524</v>
      </c>
      <c r="E5" s="357"/>
      <c r="F5" s="357"/>
      <c r="G5" s="357"/>
      <c r="H5" s="357" t="s">
        <v>525</v>
      </c>
      <c r="I5" s="357"/>
      <c r="J5" s="617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7" t="s">
        <v>528</v>
      </c>
      <c r="R5" s="617" t="s">
        <v>529</v>
      </c>
    </row>
    <row r="6" spans="1:18" s="100" customFormat="1" ht="48">
      <c r="A6" s="606"/>
      <c r="B6" s="607"/>
      <c r="C6" s="613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8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8"/>
      <c r="R6" s="618"/>
    </row>
    <row r="7" spans="1:18" s="100" customFormat="1" ht="12">
      <c r="A7" s="360" t="s">
        <v>539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f>441</f>
        <v>441</v>
      </c>
      <c r="E9" s="189">
        <v>0</v>
      </c>
      <c r="F9" s="189">
        <v>8</v>
      </c>
      <c r="G9" s="74">
        <f>D9+E9-F9</f>
        <v>433</v>
      </c>
      <c r="H9" s="65"/>
      <c r="I9" s="65"/>
      <c r="J9" s="74">
        <f>G9+H9-I9</f>
        <v>433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433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f>725</f>
        <v>725</v>
      </c>
      <c r="E10" s="189">
        <v>0</v>
      </c>
      <c r="F10" s="189">
        <v>0</v>
      </c>
      <c r="G10" s="74">
        <f aca="true" t="shared" si="2" ref="G10:G39">D10+E10-F10</f>
        <v>725</v>
      </c>
      <c r="H10" s="65"/>
      <c r="I10" s="65"/>
      <c r="J10" s="74">
        <f aca="true" t="shared" si="3" ref="J10:J39">G10+H10-I10</f>
        <v>725</v>
      </c>
      <c r="K10" s="65">
        <v>399</v>
      </c>
      <c r="L10" s="65">
        <v>16</v>
      </c>
      <c r="M10" s="65">
        <v>0</v>
      </c>
      <c r="N10" s="74">
        <f aca="true" t="shared" si="4" ref="N10:N39">K10+L10-M10</f>
        <v>415</v>
      </c>
      <c r="O10" s="65"/>
      <c r="P10" s="65"/>
      <c r="Q10" s="74">
        <f t="shared" si="0"/>
        <v>415</v>
      </c>
      <c r="R10" s="74">
        <f t="shared" si="1"/>
        <v>310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24832</v>
      </c>
      <c r="E11" s="189">
        <v>2</v>
      </c>
      <c r="F11" s="189">
        <v>1</v>
      </c>
      <c r="G11" s="74">
        <f t="shared" si="2"/>
        <v>24833</v>
      </c>
      <c r="H11" s="65"/>
      <c r="I11" s="65"/>
      <c r="J11" s="74">
        <f t="shared" si="3"/>
        <v>24833</v>
      </c>
      <c r="K11" s="65">
        <v>10238</v>
      </c>
      <c r="L11" s="65">
        <v>701</v>
      </c>
      <c r="M11" s="65">
        <v>1</v>
      </c>
      <c r="N11" s="74">
        <f t="shared" si="4"/>
        <v>10938</v>
      </c>
      <c r="O11" s="65"/>
      <c r="P11" s="65"/>
      <c r="Q11" s="74">
        <f t="shared" si="0"/>
        <v>10938</v>
      </c>
      <c r="R11" s="74">
        <f t="shared" si="1"/>
        <v>13895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3878</v>
      </c>
      <c r="E12" s="189">
        <v>0</v>
      </c>
      <c r="F12" s="189">
        <v>0</v>
      </c>
      <c r="G12" s="74">
        <f t="shared" si="2"/>
        <v>3878</v>
      </c>
      <c r="H12" s="65"/>
      <c r="I12" s="65"/>
      <c r="J12" s="74">
        <f t="shared" si="3"/>
        <v>3878</v>
      </c>
      <c r="K12" s="65">
        <v>2149</v>
      </c>
      <c r="L12" s="65">
        <v>88</v>
      </c>
      <c r="M12" s="65">
        <v>0</v>
      </c>
      <c r="N12" s="74">
        <f t="shared" si="4"/>
        <v>2237</v>
      </c>
      <c r="O12" s="65"/>
      <c r="P12" s="65"/>
      <c r="Q12" s="74">
        <f t="shared" si="0"/>
        <v>2237</v>
      </c>
      <c r="R12" s="74">
        <f t="shared" si="1"/>
        <v>1641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798</v>
      </c>
      <c r="E13" s="189">
        <v>68</v>
      </c>
      <c r="F13" s="189">
        <v>0</v>
      </c>
      <c r="G13" s="74">
        <f t="shared" si="2"/>
        <v>866</v>
      </c>
      <c r="H13" s="65"/>
      <c r="I13" s="65"/>
      <c r="J13" s="74">
        <f t="shared" si="3"/>
        <v>866</v>
      </c>
      <c r="K13" s="65">
        <v>597</v>
      </c>
      <c r="L13" s="65">
        <v>46</v>
      </c>
      <c r="M13" s="65">
        <v>0</v>
      </c>
      <c r="N13" s="74">
        <f t="shared" si="4"/>
        <v>643</v>
      </c>
      <c r="O13" s="65"/>
      <c r="P13" s="65"/>
      <c r="Q13" s="74">
        <f t="shared" si="0"/>
        <v>643</v>
      </c>
      <c r="R13" s="74">
        <f t="shared" si="1"/>
        <v>223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106</v>
      </c>
      <c r="E14" s="189">
        <v>0</v>
      </c>
      <c r="F14" s="189">
        <v>0</v>
      </c>
      <c r="G14" s="74">
        <f t="shared" si="2"/>
        <v>106</v>
      </c>
      <c r="H14" s="65"/>
      <c r="I14" s="65"/>
      <c r="J14" s="74">
        <f t="shared" si="3"/>
        <v>106</v>
      </c>
      <c r="K14" s="65">
        <v>104</v>
      </c>
      <c r="L14" s="65">
        <v>0</v>
      </c>
      <c r="M14" s="65">
        <v>0</v>
      </c>
      <c r="N14" s="74">
        <f t="shared" si="4"/>
        <v>104</v>
      </c>
      <c r="O14" s="65"/>
      <c r="P14" s="65"/>
      <c r="Q14" s="74">
        <f t="shared" si="0"/>
        <v>104</v>
      </c>
      <c r="R14" s="74">
        <f t="shared" si="1"/>
        <v>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186</v>
      </c>
      <c r="E15" s="457">
        <f>50-50</f>
        <v>0</v>
      </c>
      <c r="F15" s="457">
        <v>0</v>
      </c>
      <c r="G15" s="74">
        <f t="shared" si="2"/>
        <v>186</v>
      </c>
      <c r="H15" s="458"/>
      <c r="I15" s="458"/>
      <c r="J15" s="74">
        <f t="shared" si="3"/>
        <v>186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186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f>0</f>
        <v>0</v>
      </c>
      <c r="E16" s="189">
        <v>0</v>
      </c>
      <c r="F16" s="189">
        <v>0</v>
      </c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/>
      <c r="M16" s="65">
        <v>0</v>
      </c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30966</v>
      </c>
      <c r="E17" s="194">
        <f>SUM(E9:E16)</f>
        <v>70</v>
      </c>
      <c r="F17" s="194">
        <f>SUM(F9:F16)</f>
        <v>9</v>
      </c>
      <c r="G17" s="74">
        <f t="shared" si="2"/>
        <v>31027</v>
      </c>
      <c r="H17" s="75">
        <f>SUM(H9:H16)</f>
        <v>0</v>
      </c>
      <c r="I17" s="75">
        <f>SUM(I9:I16)</f>
        <v>0</v>
      </c>
      <c r="J17" s="74">
        <f t="shared" si="3"/>
        <v>31027</v>
      </c>
      <c r="K17" s="75">
        <f>SUM(K9:K16)</f>
        <v>13487</v>
      </c>
      <c r="L17" s="75">
        <f>SUM(L9:L16)</f>
        <v>851</v>
      </c>
      <c r="M17" s="75">
        <f>SUM(M9:M16)</f>
        <v>1</v>
      </c>
      <c r="N17" s="74">
        <f t="shared" si="4"/>
        <v>14337</v>
      </c>
      <c r="O17" s="75">
        <f>SUM(O9:O16)</f>
        <v>0</v>
      </c>
      <c r="P17" s="75">
        <f>SUM(P9:P16)</f>
        <v>0</v>
      </c>
      <c r="Q17" s="74">
        <f t="shared" si="5"/>
        <v>14337</v>
      </c>
      <c r="R17" s="74">
        <f t="shared" si="6"/>
        <v>16690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f>2707</f>
        <v>2707</v>
      </c>
      <c r="E18" s="187">
        <v>0</v>
      </c>
      <c r="F18" s="187">
        <v>0</v>
      </c>
      <c r="G18" s="74">
        <f t="shared" si="2"/>
        <v>2707</v>
      </c>
      <c r="H18" s="63"/>
      <c r="I18" s="63">
        <v>0</v>
      </c>
      <c r="J18" s="74">
        <f t="shared" si="3"/>
        <v>2707</v>
      </c>
      <c r="K18" s="63">
        <v>957</v>
      </c>
      <c r="L18" s="63">
        <v>60</v>
      </c>
      <c r="M18" s="63">
        <v>0</v>
      </c>
      <c r="N18" s="74">
        <f t="shared" si="4"/>
        <v>1017</v>
      </c>
      <c r="O18" s="63"/>
      <c r="P18" s="63"/>
      <c r="Q18" s="74">
        <f t="shared" si="5"/>
        <v>1017</v>
      </c>
      <c r="R18" s="74">
        <f t="shared" si="6"/>
        <v>1690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f>143</f>
        <v>143</v>
      </c>
      <c r="E21" s="189">
        <v>0</v>
      </c>
      <c r="F21" s="189"/>
      <c r="G21" s="74">
        <f t="shared" si="2"/>
        <v>143</v>
      </c>
      <c r="H21" s="65"/>
      <c r="I21" s="65"/>
      <c r="J21" s="74">
        <f t="shared" si="3"/>
        <v>143</v>
      </c>
      <c r="K21" s="65">
        <f>143</f>
        <v>143</v>
      </c>
      <c r="L21" s="65">
        <v>0</v>
      </c>
      <c r="M21" s="65"/>
      <c r="N21" s="74">
        <f t="shared" si="4"/>
        <v>143</v>
      </c>
      <c r="O21" s="65"/>
      <c r="P21" s="65"/>
      <c r="Q21" s="74">
        <f t="shared" si="5"/>
        <v>143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362</v>
      </c>
      <c r="E22" s="189">
        <v>0</v>
      </c>
      <c r="F22" s="189">
        <v>0</v>
      </c>
      <c r="G22" s="74">
        <f t="shared" si="2"/>
        <v>362</v>
      </c>
      <c r="H22" s="65"/>
      <c r="I22" s="65"/>
      <c r="J22" s="74">
        <f t="shared" si="3"/>
        <v>362</v>
      </c>
      <c r="K22" s="65">
        <v>358</v>
      </c>
      <c r="L22" s="65">
        <v>3</v>
      </c>
      <c r="M22" s="65">
        <v>0</v>
      </c>
      <c r="N22" s="74">
        <f t="shared" si="4"/>
        <v>361</v>
      </c>
      <c r="O22" s="65"/>
      <c r="P22" s="65"/>
      <c r="Q22" s="74">
        <f t="shared" si="5"/>
        <v>361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>
        <v>30</v>
      </c>
      <c r="E23" s="189"/>
      <c r="F23" s="189"/>
      <c r="G23" s="74">
        <f t="shared" si="2"/>
        <v>30</v>
      </c>
      <c r="H23" s="65"/>
      <c r="I23" s="65"/>
      <c r="J23" s="74">
        <f t="shared" si="3"/>
        <v>30</v>
      </c>
      <c r="K23" s="65">
        <v>30</v>
      </c>
      <c r="L23" s="65"/>
      <c r="M23" s="65"/>
      <c r="N23" s="74">
        <f t="shared" si="4"/>
        <v>30</v>
      </c>
      <c r="O23" s="65"/>
      <c r="P23" s="65"/>
      <c r="Q23" s="74">
        <f t="shared" si="5"/>
        <v>30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122</v>
      </c>
      <c r="E24" s="189">
        <v>3</v>
      </c>
      <c r="F24" s="189">
        <v>102</v>
      </c>
      <c r="G24" s="74">
        <f t="shared" si="2"/>
        <v>23</v>
      </c>
      <c r="H24" s="65"/>
      <c r="I24" s="65"/>
      <c r="J24" s="74">
        <f t="shared" si="3"/>
        <v>23</v>
      </c>
      <c r="K24" s="65">
        <v>19</v>
      </c>
      <c r="L24" s="65">
        <v>2</v>
      </c>
      <c r="M24" s="65"/>
      <c r="N24" s="74">
        <f t="shared" si="4"/>
        <v>21</v>
      </c>
      <c r="O24" s="65"/>
      <c r="P24" s="65"/>
      <c r="Q24" s="74">
        <f t="shared" si="5"/>
        <v>21</v>
      </c>
      <c r="R24" s="74">
        <f t="shared" si="6"/>
        <v>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657</v>
      </c>
      <c r="E25" s="190">
        <f aca="true" t="shared" si="7" ref="E25:P25">SUM(E21:E24)</f>
        <v>3</v>
      </c>
      <c r="F25" s="190">
        <f t="shared" si="7"/>
        <v>102</v>
      </c>
      <c r="G25" s="67">
        <f t="shared" si="2"/>
        <v>558</v>
      </c>
      <c r="H25" s="66">
        <f t="shared" si="7"/>
        <v>0</v>
      </c>
      <c r="I25" s="66">
        <f t="shared" si="7"/>
        <v>0</v>
      </c>
      <c r="J25" s="67">
        <f t="shared" si="3"/>
        <v>558</v>
      </c>
      <c r="K25" s="66">
        <f t="shared" si="7"/>
        <v>550</v>
      </c>
      <c r="L25" s="66">
        <f t="shared" si="7"/>
        <v>5</v>
      </c>
      <c r="M25" s="66">
        <f t="shared" si="7"/>
        <v>0</v>
      </c>
      <c r="N25" s="67">
        <f t="shared" si="4"/>
        <v>555</v>
      </c>
      <c r="O25" s="66">
        <f t="shared" si="7"/>
        <v>0</v>
      </c>
      <c r="P25" s="66">
        <f t="shared" si="7"/>
        <v>0</v>
      </c>
      <c r="Q25" s="67">
        <f t="shared" si="5"/>
        <v>555</v>
      </c>
      <c r="R25" s="67">
        <f t="shared" si="6"/>
        <v>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852</v>
      </c>
      <c r="C27" s="380" t="s">
        <v>584</v>
      </c>
      <c r="D27" s="192">
        <f>SUM(D28:D31)</f>
        <v>33184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33184</v>
      </c>
      <c r="H27" s="70">
        <f t="shared" si="8"/>
        <v>0</v>
      </c>
      <c r="I27" s="70">
        <f t="shared" si="8"/>
        <v>0</v>
      </c>
      <c r="J27" s="71">
        <f t="shared" si="3"/>
        <v>33184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33184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585</v>
      </c>
      <c r="D28" s="189">
        <f>33176</f>
        <v>33176</v>
      </c>
      <c r="E28" s="189">
        <v>0</v>
      </c>
      <c r="F28" s="189">
        <v>0</v>
      </c>
      <c r="G28" s="74">
        <f t="shared" si="2"/>
        <v>33176</v>
      </c>
      <c r="H28" s="65"/>
      <c r="I28" s="65"/>
      <c r="J28" s="74">
        <f t="shared" si="3"/>
        <v>33176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33176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588</v>
      </c>
      <c r="D31" s="189">
        <v>8</v>
      </c>
      <c r="E31" s="189"/>
      <c r="F31" s="189"/>
      <c r="G31" s="74">
        <f t="shared" si="2"/>
        <v>8</v>
      </c>
      <c r="H31" s="72"/>
      <c r="I31" s="72"/>
      <c r="J31" s="74">
        <f t="shared" si="3"/>
        <v>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>
        <v>5530</v>
      </c>
      <c r="E37" s="189">
        <v>422</v>
      </c>
      <c r="F37" s="189">
        <v>32</v>
      </c>
      <c r="G37" s="74">
        <f t="shared" si="2"/>
        <v>5920</v>
      </c>
      <c r="H37" s="72"/>
      <c r="I37" s="72"/>
      <c r="J37" s="74">
        <f t="shared" si="3"/>
        <v>5920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5920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600</v>
      </c>
      <c r="D38" s="194">
        <f>D27+D32+D37</f>
        <v>38714</v>
      </c>
      <c r="E38" s="194">
        <f aca="true" t="shared" si="12" ref="E38:P38">E27+E32+E37</f>
        <v>422</v>
      </c>
      <c r="F38" s="194">
        <f t="shared" si="12"/>
        <v>32</v>
      </c>
      <c r="G38" s="74">
        <f t="shared" si="2"/>
        <v>39104</v>
      </c>
      <c r="H38" s="75">
        <f t="shared" si="12"/>
        <v>0</v>
      </c>
      <c r="I38" s="75">
        <f t="shared" si="12"/>
        <v>0</v>
      </c>
      <c r="J38" s="74">
        <f t="shared" si="3"/>
        <v>39104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39104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73044</v>
      </c>
      <c r="E40" s="438">
        <f>E17+E18+E19+E25+E38+E39</f>
        <v>495</v>
      </c>
      <c r="F40" s="438">
        <f aca="true" t="shared" si="13" ref="F40:R40">F17+F18+F19+F25+F38+F39</f>
        <v>143</v>
      </c>
      <c r="G40" s="438">
        <f t="shared" si="13"/>
        <v>73396</v>
      </c>
      <c r="H40" s="438">
        <f t="shared" si="13"/>
        <v>0</v>
      </c>
      <c r="I40" s="438">
        <f t="shared" si="13"/>
        <v>0</v>
      </c>
      <c r="J40" s="438">
        <f t="shared" si="13"/>
        <v>73396</v>
      </c>
      <c r="K40" s="438">
        <f t="shared" si="13"/>
        <v>14994</v>
      </c>
      <c r="L40" s="438">
        <f t="shared" si="13"/>
        <v>916</v>
      </c>
      <c r="M40" s="438">
        <f t="shared" si="13"/>
        <v>1</v>
      </c>
      <c r="N40" s="438">
        <f t="shared" si="13"/>
        <v>15909</v>
      </c>
      <c r="O40" s="438">
        <f t="shared" si="13"/>
        <v>0</v>
      </c>
      <c r="P40" s="438">
        <f t="shared" si="13"/>
        <v>0</v>
      </c>
      <c r="Q40" s="438">
        <f t="shared" si="13"/>
        <v>15909</v>
      </c>
      <c r="R40" s="438">
        <f t="shared" si="13"/>
        <v>57487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881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19"/>
      <c r="L44" s="619"/>
      <c r="M44" s="619"/>
      <c r="N44" s="619"/>
      <c r="O44" s="615" t="s">
        <v>780</v>
      </c>
      <c r="P44" s="616"/>
      <c r="Q44" s="616"/>
      <c r="R44" s="616"/>
    </row>
    <row r="45" spans="1:18" ht="12">
      <c r="A45" s="349"/>
      <c r="B45" s="579">
        <f>'справка №1-БАЛАНС'!A99</f>
        <v>41935</v>
      </c>
      <c r="C45" s="349"/>
      <c r="D45" s="531"/>
      <c r="E45" s="531"/>
      <c r="F45" s="531"/>
      <c r="G45" s="349"/>
      <c r="H45" s="349"/>
      <c r="I45" s="349" t="s">
        <v>869</v>
      </c>
      <c r="J45" s="349"/>
      <c r="K45" s="349"/>
      <c r="L45" s="349"/>
      <c r="M45" s="349"/>
      <c r="N45" s="349"/>
      <c r="O45" s="349" t="s">
        <v>868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 t="s">
        <v>158</v>
      </c>
      <c r="H47" s="349"/>
      <c r="I47" s="349"/>
      <c r="J47" s="349"/>
      <c r="K47" s="349"/>
      <c r="L47" s="523" t="s">
        <v>158</v>
      </c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 t="s">
        <v>158</v>
      </c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M3:N3"/>
    <mergeCell ref="O44:R44"/>
    <mergeCell ref="Q5:Q6"/>
    <mergeCell ref="R5:R6"/>
    <mergeCell ref="J5:J6"/>
    <mergeCell ref="K44:N44"/>
    <mergeCell ref="A5:B6"/>
    <mergeCell ref="A2:B2"/>
    <mergeCell ref="C2:H2"/>
    <mergeCell ref="A3:B3"/>
    <mergeCell ref="C3:E3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76">
      <selection activeCell="E28" sqref="E2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3" t="s">
        <v>608</v>
      </c>
      <c r="B1" s="623"/>
      <c r="C1" s="623"/>
      <c r="D1" s="623"/>
      <c r="E1" s="62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6" t="str">
        <f>'справка №1-БАЛАНС'!E3</f>
        <v>"СВИЛОЗА" АД</v>
      </c>
      <c r="C3" s="627"/>
      <c r="D3" s="526" t="s">
        <v>2</v>
      </c>
      <c r="E3" s="107">
        <f>'справка №1-БАЛАНС'!H3</f>
        <v>814191178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4" t="str">
        <f>'справка №1-БАЛАНС'!E5</f>
        <v>към 30.09.2014</v>
      </c>
      <c r="C4" s="625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462</v>
      </c>
      <c r="B6" s="390" t="s">
        <v>7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>
        <v>0</v>
      </c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456</v>
      </c>
      <c r="D24" s="119">
        <f>SUM(D25:D27)</f>
        <v>456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v>456</v>
      </c>
      <c r="D26" s="108">
        <v>456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251</v>
      </c>
      <c r="D28" s="108">
        <v>251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11</v>
      </c>
      <c r="D38" s="105">
        <f>SUM(D39:D42)</f>
        <v>11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11</v>
      </c>
      <c r="D42" s="108">
        <v>11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718</v>
      </c>
      <c r="D43" s="104">
        <f>D24+D28+D29+D31+D30+D32+D33+D38</f>
        <v>718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718</v>
      </c>
      <c r="D44" s="103">
        <f>D43+D21+D19+D9</f>
        <v>718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>
        <v>0</v>
      </c>
      <c r="D55" s="108">
        <v>0</v>
      </c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703</v>
      </c>
      <c r="C62" s="108">
        <v>601</v>
      </c>
      <c r="D62" s="108"/>
      <c r="E62" s="119">
        <f t="shared" si="1"/>
        <v>601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>
        <v>0</v>
      </c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601</v>
      </c>
      <c r="D66" s="103">
        <f>D52+D56+D61+D62+D63+D64</f>
        <v>0</v>
      </c>
      <c r="E66" s="119">
        <f t="shared" si="1"/>
        <v>601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>
        <v>1479</v>
      </c>
      <c r="D68" s="108"/>
      <c r="E68" s="119">
        <f t="shared" si="1"/>
        <v>1479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334</v>
      </c>
      <c r="D85" s="104">
        <f>SUM(D86:D90)+D94</f>
        <v>334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236</v>
      </c>
      <c r="D87" s="108">
        <v>236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>
        <v>2</v>
      </c>
      <c r="D88" s="108">
        <v>2</v>
      </c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23</v>
      </c>
      <c r="D89" s="108">
        <v>23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66</v>
      </c>
      <c r="D90" s="103">
        <f>SUM(D91:D93)</f>
        <v>66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14</v>
      </c>
      <c r="D92" s="108">
        <v>14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52</v>
      </c>
      <c r="D93" s="108">
        <v>52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7</v>
      </c>
      <c r="D94" s="108">
        <v>7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159</v>
      </c>
      <c r="D95" s="108">
        <v>159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493</v>
      </c>
      <c r="D96" s="104">
        <f>D85+D80+D75+D71+D95</f>
        <v>493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2573</v>
      </c>
      <c r="D97" s="104">
        <f>D96+D68+D66</f>
        <v>493</v>
      </c>
      <c r="E97" s="104">
        <f>E96+E68+E66</f>
        <v>2080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2" t="s">
        <v>779</v>
      </c>
      <c r="B107" s="622"/>
      <c r="C107" s="622"/>
      <c r="D107" s="622"/>
      <c r="E107" s="622"/>
      <c r="F107" s="62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1" t="s">
        <v>882</v>
      </c>
      <c r="B109" s="621"/>
      <c r="C109" s="621" t="s">
        <v>873</v>
      </c>
      <c r="D109" s="621"/>
      <c r="E109" s="621"/>
      <c r="F109" s="621"/>
    </row>
    <row r="110" spans="1:6" ht="12">
      <c r="A110" s="580">
        <f>'справка №1-БАЛАНС'!A99</f>
        <v>41935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0" t="s">
        <v>874</v>
      </c>
      <c r="D111" s="620"/>
      <c r="E111" s="620"/>
      <c r="F111" s="62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0" fitToWidth="1"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A32" sqref="A3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8" t="str">
        <f>'справка №1-БАЛАНС'!E3</f>
        <v>"СВИЛОЗА" АД</v>
      </c>
      <c r="C4" s="628"/>
      <c r="D4" s="628"/>
      <c r="E4" s="628"/>
      <c r="F4" s="628"/>
      <c r="G4" s="634" t="s">
        <v>2</v>
      </c>
      <c r="H4" s="634"/>
      <c r="I4" s="500">
        <f>'справка №1-БАЛАНС'!H3</f>
        <v>814191178</v>
      </c>
    </row>
    <row r="5" spans="1:9" ht="15">
      <c r="A5" s="501" t="s">
        <v>4</v>
      </c>
      <c r="B5" s="629" t="str">
        <f>'справка №1-БАЛАНС'!E5</f>
        <v>към 30.09.2014</v>
      </c>
      <c r="C5" s="629"/>
      <c r="D5" s="629"/>
      <c r="E5" s="629"/>
      <c r="F5" s="629"/>
      <c r="G5" s="632" t="s">
        <v>3</v>
      </c>
      <c r="H5" s="633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462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271</v>
      </c>
      <c r="B30" s="631"/>
      <c r="C30" s="631"/>
      <c r="D30" s="459" t="s">
        <v>818</v>
      </c>
      <c r="E30" s="630"/>
      <c r="F30" s="630"/>
      <c r="G30" s="630"/>
      <c r="H30" s="420" t="s">
        <v>780</v>
      </c>
      <c r="I30" s="630"/>
      <c r="J30" s="630"/>
    </row>
    <row r="31" spans="1:9" s="521" customFormat="1" ht="12">
      <c r="A31" s="579">
        <f>'справка №1-БАЛАНС'!A99</f>
        <v>41935</v>
      </c>
      <c r="B31" s="388"/>
      <c r="C31" s="349"/>
      <c r="D31" s="523" t="s">
        <v>869</v>
      </c>
      <c r="E31" s="523"/>
      <c r="F31" s="523"/>
      <c r="G31" s="523"/>
      <c r="H31" s="523" t="s">
        <v>868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3">
      <selection activeCell="A14" sqref="A1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12.125" style="509" customWidth="1"/>
    <col min="5" max="5" width="17.25390625" style="509" customWidth="1"/>
    <col min="6" max="6" width="14.87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5" t="str">
        <f>'справка №1-БАЛАНС'!E3</f>
        <v>"СВИЛОЗА" АД</v>
      </c>
      <c r="C5" s="635"/>
      <c r="D5" s="635"/>
      <c r="E5" s="570" t="s">
        <v>2</v>
      </c>
      <c r="F5" s="451">
        <f>'справка №1-БАЛАНС'!H3</f>
        <v>814191178</v>
      </c>
    </row>
    <row r="6" spans="1:13" ht="15" customHeight="1">
      <c r="A6" s="27" t="s">
        <v>821</v>
      </c>
      <c r="B6" s="636" t="str">
        <f>'справка №1-БАЛАНС'!E5</f>
        <v>към 30.09.2014</v>
      </c>
      <c r="C6" s="636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2.75">
      <c r="A12" s="36" t="s">
        <v>883</v>
      </c>
      <c r="B12" s="37"/>
      <c r="C12" s="441">
        <v>33154</v>
      </c>
      <c r="D12" s="441">
        <v>100</v>
      </c>
      <c r="E12" s="441"/>
      <c r="F12" s="443">
        <f aca="true" t="shared" si="0" ref="F12:F25">C12-E12</f>
        <v>33154</v>
      </c>
    </row>
    <row r="13" spans="1:6" ht="12.75">
      <c r="A13" s="36" t="s">
        <v>884</v>
      </c>
      <c r="B13" s="37"/>
      <c r="C13" s="441">
        <v>22</v>
      </c>
      <c r="D13" s="441">
        <v>100</v>
      </c>
      <c r="E13" s="441"/>
      <c r="F13" s="443">
        <f t="shared" si="0"/>
        <v>22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>
        <v>5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6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7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8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9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10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11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12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13</v>
      </c>
      <c r="B23" s="37"/>
      <c r="C23" s="441"/>
      <c r="D23" s="441"/>
      <c r="E23" s="441"/>
      <c r="F23" s="443">
        <f t="shared" si="0"/>
        <v>0</v>
      </c>
    </row>
    <row r="24" spans="1:6" ht="12" customHeight="1">
      <c r="A24" s="36">
        <v>14</v>
      </c>
      <c r="B24" s="37"/>
      <c r="C24" s="441"/>
      <c r="D24" s="441"/>
      <c r="E24" s="441"/>
      <c r="F24" s="443">
        <f t="shared" si="0"/>
        <v>0</v>
      </c>
    </row>
    <row r="25" spans="1:6" ht="12.75">
      <c r="A25" s="36">
        <v>15</v>
      </c>
      <c r="B25" s="37"/>
      <c r="C25" s="441"/>
      <c r="D25" s="441"/>
      <c r="E25" s="441"/>
      <c r="F25" s="443">
        <f t="shared" si="0"/>
        <v>0</v>
      </c>
    </row>
    <row r="26" spans="1:16" ht="11.25" customHeight="1">
      <c r="A26" s="38" t="s">
        <v>563</v>
      </c>
      <c r="B26" s="39" t="s">
        <v>831</v>
      </c>
      <c r="C26" s="429">
        <f>SUM(C12:C25)</f>
        <v>33176</v>
      </c>
      <c r="D26" s="429"/>
      <c r="E26" s="429">
        <f>SUM(E12:E25)</f>
        <v>0</v>
      </c>
      <c r="F26" s="442">
        <f>SUM(F12:F25)</f>
        <v>33176</v>
      </c>
      <c r="G26" s="516"/>
      <c r="H26" s="516"/>
      <c r="I26" s="516"/>
      <c r="J26" s="516"/>
      <c r="K26" s="516"/>
      <c r="L26" s="516"/>
      <c r="M26" s="516"/>
      <c r="N26" s="516"/>
      <c r="O26" s="516"/>
      <c r="P26" s="516"/>
    </row>
    <row r="27" spans="1:6" ht="16.5" customHeight="1">
      <c r="A27" s="36" t="s">
        <v>832</v>
      </c>
      <c r="B27" s="40"/>
      <c r="C27" s="429"/>
      <c r="D27" s="429"/>
      <c r="E27" s="429"/>
      <c r="F27" s="442"/>
    </row>
    <row r="28" spans="1:6" ht="12.75">
      <c r="A28" s="36" t="s">
        <v>542</v>
      </c>
      <c r="B28" s="40"/>
      <c r="C28" s="441"/>
      <c r="D28" s="441"/>
      <c r="E28" s="441"/>
      <c r="F28" s="443">
        <f>C28-E28</f>
        <v>0</v>
      </c>
    </row>
    <row r="29" spans="1:6" ht="12.75">
      <c r="A29" s="36" t="s">
        <v>545</v>
      </c>
      <c r="B29" s="40"/>
      <c r="C29" s="441"/>
      <c r="D29" s="441"/>
      <c r="E29" s="441"/>
      <c r="F29" s="443">
        <f aca="true" t="shared" si="1" ref="F29:F42"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t="shared" si="1"/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>
        <v>5</v>
      </c>
      <c r="B32" s="37"/>
      <c r="C32" s="441"/>
      <c r="D32" s="441"/>
      <c r="E32" s="441"/>
      <c r="F32" s="443">
        <f t="shared" si="1"/>
        <v>0</v>
      </c>
    </row>
    <row r="33" spans="1:6" ht="12.75">
      <c r="A33" s="36">
        <v>6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7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8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9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10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11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12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13</v>
      </c>
      <c r="B40" s="37"/>
      <c r="C40" s="441"/>
      <c r="D40" s="441"/>
      <c r="E40" s="441"/>
      <c r="F40" s="443">
        <f t="shared" si="1"/>
        <v>0</v>
      </c>
    </row>
    <row r="41" spans="1:6" ht="12" customHeight="1">
      <c r="A41" s="36">
        <v>14</v>
      </c>
      <c r="B41" s="37"/>
      <c r="C41" s="441"/>
      <c r="D41" s="441"/>
      <c r="E41" s="441"/>
      <c r="F41" s="443">
        <f t="shared" si="1"/>
        <v>0</v>
      </c>
    </row>
    <row r="42" spans="1:6" ht="12.75">
      <c r="A42" s="36">
        <v>15</v>
      </c>
      <c r="B42" s="37"/>
      <c r="C42" s="441"/>
      <c r="D42" s="441"/>
      <c r="E42" s="441"/>
      <c r="F42" s="443">
        <f t="shared" si="1"/>
        <v>0</v>
      </c>
    </row>
    <row r="43" spans="1:16" ht="15" customHeight="1">
      <c r="A43" s="38" t="s">
        <v>580</v>
      </c>
      <c r="B43" s="39" t="s">
        <v>833</v>
      </c>
      <c r="C43" s="429">
        <f>SUM(C28:C42)</f>
        <v>0</v>
      </c>
      <c r="D43" s="429"/>
      <c r="E43" s="429">
        <f>SUM(E28:E42)</f>
        <v>0</v>
      </c>
      <c r="F43" s="442">
        <f>SUM(F28:F42)</f>
        <v>0</v>
      </c>
      <c r="G43" s="516"/>
      <c r="H43" s="516"/>
      <c r="I43" s="516"/>
      <c r="J43" s="516"/>
      <c r="K43" s="516"/>
      <c r="L43" s="516"/>
      <c r="M43" s="516"/>
      <c r="N43" s="516"/>
      <c r="O43" s="516"/>
      <c r="P43" s="516"/>
    </row>
    <row r="44" spans="1:6" ht="12.75" customHeight="1">
      <c r="A44" s="36" t="s">
        <v>834</v>
      </c>
      <c r="B44" s="40"/>
      <c r="C44" s="429"/>
      <c r="D44" s="429"/>
      <c r="E44" s="429"/>
      <c r="F44" s="442"/>
    </row>
    <row r="45" spans="1:6" ht="12.75">
      <c r="A45" s="36" t="s">
        <v>542</v>
      </c>
      <c r="B45" s="40"/>
      <c r="C45" s="441"/>
      <c r="D45" s="441"/>
      <c r="E45" s="441"/>
      <c r="F45" s="443">
        <f>C45-E45</f>
        <v>0</v>
      </c>
    </row>
    <row r="46" spans="1:6" ht="12.75">
      <c r="A46" s="36" t="s">
        <v>545</v>
      </c>
      <c r="B46" s="40"/>
      <c r="C46" s="441"/>
      <c r="D46" s="441"/>
      <c r="E46" s="441"/>
      <c r="F46" s="443">
        <f aca="true" t="shared" si="2" ref="F46:F59"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t="shared" si="2"/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>
        <v>5</v>
      </c>
      <c r="B49" s="37"/>
      <c r="C49" s="441"/>
      <c r="D49" s="441"/>
      <c r="E49" s="441"/>
      <c r="F49" s="443">
        <f t="shared" si="2"/>
        <v>0</v>
      </c>
    </row>
    <row r="50" spans="1:6" ht="12.75">
      <c r="A50" s="36">
        <v>6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7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8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9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10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11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12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13</v>
      </c>
      <c r="B57" s="37"/>
      <c r="C57" s="441"/>
      <c r="D57" s="441"/>
      <c r="E57" s="441"/>
      <c r="F57" s="443">
        <f t="shared" si="2"/>
        <v>0</v>
      </c>
    </row>
    <row r="58" spans="1:6" ht="12" customHeight="1">
      <c r="A58" s="36">
        <v>14</v>
      </c>
      <c r="B58" s="37"/>
      <c r="C58" s="441"/>
      <c r="D58" s="441"/>
      <c r="E58" s="441"/>
      <c r="F58" s="443">
        <f t="shared" si="2"/>
        <v>0</v>
      </c>
    </row>
    <row r="59" spans="1:6" ht="12.75">
      <c r="A59" s="36">
        <v>15</v>
      </c>
      <c r="B59" s="37"/>
      <c r="C59" s="441"/>
      <c r="D59" s="441"/>
      <c r="E59" s="441"/>
      <c r="F59" s="443">
        <f t="shared" si="2"/>
        <v>0</v>
      </c>
    </row>
    <row r="60" spans="1:16" ht="12" customHeight="1">
      <c r="A60" s="38" t="s">
        <v>599</v>
      </c>
      <c r="B60" s="39" t="s">
        <v>835</v>
      </c>
      <c r="C60" s="429">
        <f>SUM(C45:C59)</f>
        <v>0</v>
      </c>
      <c r="D60" s="429"/>
      <c r="E60" s="429">
        <f>SUM(E45:E59)</f>
        <v>0</v>
      </c>
      <c r="F60" s="442">
        <f>SUM(F45:F59)</f>
        <v>0</v>
      </c>
      <c r="G60" s="516"/>
      <c r="H60" s="516"/>
      <c r="I60" s="516"/>
      <c r="J60" s="516"/>
      <c r="K60" s="516"/>
      <c r="L60" s="516"/>
      <c r="M60" s="516"/>
      <c r="N60" s="516"/>
      <c r="O60" s="516"/>
      <c r="P60" s="516"/>
    </row>
    <row r="61" spans="1:6" ht="18.75" customHeight="1">
      <c r="A61" s="36" t="s">
        <v>836</v>
      </c>
      <c r="B61" s="40"/>
      <c r="C61" s="429"/>
      <c r="D61" s="429"/>
      <c r="E61" s="429"/>
      <c r="F61" s="442"/>
    </row>
    <row r="62" spans="1:6" ht="12.75">
      <c r="A62" s="36" t="s">
        <v>876</v>
      </c>
      <c r="B62" s="40"/>
      <c r="C62" s="441">
        <v>2</v>
      </c>
      <c r="D62" s="441"/>
      <c r="E62" s="441"/>
      <c r="F62" s="443">
        <f>C62-E62</f>
        <v>2</v>
      </c>
    </row>
    <row r="63" spans="1:6" ht="12.75">
      <c r="A63" s="36" t="s">
        <v>877</v>
      </c>
      <c r="B63" s="40"/>
      <c r="C63" s="441">
        <v>6</v>
      </c>
      <c r="D63" s="441"/>
      <c r="E63" s="441"/>
      <c r="F63" s="443">
        <f aca="true" t="shared" si="3" ref="F63:F76">C63-E63</f>
        <v>6</v>
      </c>
    </row>
    <row r="64" spans="1:6" ht="12.75">
      <c r="A64" s="36" t="s">
        <v>548</v>
      </c>
      <c r="B64" s="40"/>
      <c r="C64" s="441"/>
      <c r="D64" s="441"/>
      <c r="E64" s="441"/>
      <c r="F64" s="443">
        <f t="shared" si="3"/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>
        <v>5</v>
      </c>
      <c r="B66" s="37"/>
      <c r="C66" s="441"/>
      <c r="D66" s="441"/>
      <c r="E66" s="441"/>
      <c r="F66" s="443">
        <f t="shared" si="3"/>
        <v>0</v>
      </c>
    </row>
    <row r="67" spans="1:6" ht="12.75">
      <c r="A67" s="36">
        <v>6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7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8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9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10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11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12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13</v>
      </c>
      <c r="B74" s="37"/>
      <c r="C74" s="441"/>
      <c r="D74" s="441"/>
      <c r="E74" s="441"/>
      <c r="F74" s="443">
        <f t="shared" si="3"/>
        <v>0</v>
      </c>
    </row>
    <row r="75" spans="1:6" ht="12" customHeight="1">
      <c r="A75" s="36">
        <v>14</v>
      </c>
      <c r="B75" s="37"/>
      <c r="C75" s="441"/>
      <c r="D75" s="441"/>
      <c r="E75" s="441"/>
      <c r="F75" s="443">
        <f t="shared" si="3"/>
        <v>0</v>
      </c>
    </row>
    <row r="76" spans="1:6" ht="12.75">
      <c r="A76" s="36">
        <v>15</v>
      </c>
      <c r="B76" s="37"/>
      <c r="C76" s="441"/>
      <c r="D76" s="441"/>
      <c r="E76" s="441"/>
      <c r="F76" s="443">
        <f t="shared" si="3"/>
        <v>0</v>
      </c>
    </row>
    <row r="77" spans="1:16" ht="14.25" customHeight="1">
      <c r="A77" s="38" t="s">
        <v>837</v>
      </c>
      <c r="B77" s="39" t="s">
        <v>838</v>
      </c>
      <c r="C77" s="429">
        <f>SUM(C62:C76)</f>
        <v>8</v>
      </c>
      <c r="D77" s="429"/>
      <c r="E77" s="429">
        <f>SUM(E62:E76)</f>
        <v>0</v>
      </c>
      <c r="F77" s="442">
        <f>SUM(F62:F76)</f>
        <v>8</v>
      </c>
      <c r="G77" s="516"/>
      <c r="H77" s="516"/>
      <c r="I77" s="516"/>
      <c r="J77" s="516"/>
      <c r="K77" s="516"/>
      <c r="L77" s="516"/>
      <c r="M77" s="516"/>
      <c r="N77" s="516"/>
      <c r="O77" s="516"/>
      <c r="P77" s="516"/>
    </row>
    <row r="78" spans="1:16" ht="20.25" customHeight="1">
      <c r="A78" s="41" t="s">
        <v>839</v>
      </c>
      <c r="B78" s="39" t="s">
        <v>840</v>
      </c>
      <c r="C78" s="429">
        <f>C77+C60+C43+C26</f>
        <v>33184</v>
      </c>
      <c r="D78" s="429"/>
      <c r="E78" s="429">
        <f>E77+E60+E43+E26</f>
        <v>0</v>
      </c>
      <c r="F78" s="442">
        <f>F77+F60+F43+F26</f>
        <v>33184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6" ht="15" customHeight="1">
      <c r="A79" s="34" t="s">
        <v>841</v>
      </c>
      <c r="B79" s="39"/>
      <c r="C79" s="429"/>
      <c r="D79" s="429"/>
      <c r="E79" s="429"/>
      <c r="F79" s="442"/>
    </row>
    <row r="80" spans="1:6" ht="14.25" customHeight="1">
      <c r="A80" s="36" t="s">
        <v>828</v>
      </c>
      <c r="B80" s="40"/>
      <c r="C80" s="429"/>
      <c r="D80" s="429"/>
      <c r="E80" s="429"/>
      <c r="F80" s="442"/>
    </row>
    <row r="81" spans="1:6" ht="12.75">
      <c r="A81" s="36" t="s">
        <v>829</v>
      </c>
      <c r="B81" s="40"/>
      <c r="C81" s="441"/>
      <c r="D81" s="441"/>
      <c r="E81" s="441"/>
      <c r="F81" s="443">
        <f>C81-E81</f>
        <v>0</v>
      </c>
    </row>
    <row r="82" spans="1:6" ht="12.75">
      <c r="A82" s="36" t="s">
        <v>830</v>
      </c>
      <c r="B82" s="40"/>
      <c r="C82" s="441"/>
      <c r="D82" s="441"/>
      <c r="E82" s="441"/>
      <c r="F82" s="443">
        <f aca="true" t="shared" si="4" ref="F82:F95">C82-E82</f>
        <v>0</v>
      </c>
    </row>
    <row r="83" spans="1:6" ht="12.75">
      <c r="A83" s="36" t="s">
        <v>548</v>
      </c>
      <c r="B83" s="40"/>
      <c r="C83" s="441"/>
      <c r="D83" s="441"/>
      <c r="E83" s="441"/>
      <c r="F83" s="443">
        <f t="shared" si="4"/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>
        <v>5</v>
      </c>
      <c r="B85" s="37"/>
      <c r="C85" s="441"/>
      <c r="D85" s="441"/>
      <c r="E85" s="441"/>
      <c r="F85" s="443">
        <f t="shared" si="4"/>
        <v>0</v>
      </c>
    </row>
    <row r="86" spans="1:6" ht="12.75">
      <c r="A86" s="36">
        <v>6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7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8</v>
      </c>
      <c r="B88" s="37"/>
      <c r="C88" s="441"/>
      <c r="D88" s="441"/>
      <c r="E88" s="441"/>
      <c r="F88" s="443">
        <f t="shared" si="4"/>
        <v>0</v>
      </c>
    </row>
    <row r="89" spans="1:6" ht="12" customHeight="1">
      <c r="A89" s="36">
        <v>9</v>
      </c>
      <c r="B89" s="37"/>
      <c r="C89" s="441"/>
      <c r="D89" s="441"/>
      <c r="E89" s="441"/>
      <c r="F89" s="443">
        <f t="shared" si="4"/>
        <v>0</v>
      </c>
    </row>
    <row r="90" spans="1:6" ht="12.75">
      <c r="A90" s="36">
        <v>10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11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12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13</v>
      </c>
      <c r="B93" s="37"/>
      <c r="C93" s="441"/>
      <c r="D93" s="441"/>
      <c r="E93" s="441"/>
      <c r="F93" s="443">
        <f t="shared" si="4"/>
        <v>0</v>
      </c>
    </row>
    <row r="94" spans="1:6" ht="12" customHeight="1">
      <c r="A94" s="36">
        <v>14</v>
      </c>
      <c r="B94" s="37"/>
      <c r="C94" s="441"/>
      <c r="D94" s="441"/>
      <c r="E94" s="441"/>
      <c r="F94" s="443">
        <f t="shared" si="4"/>
        <v>0</v>
      </c>
    </row>
    <row r="95" spans="1:6" ht="12.75">
      <c r="A95" s="36">
        <v>15</v>
      </c>
      <c r="B95" s="37"/>
      <c r="C95" s="441"/>
      <c r="D95" s="441"/>
      <c r="E95" s="441"/>
      <c r="F95" s="443">
        <f t="shared" si="4"/>
        <v>0</v>
      </c>
    </row>
    <row r="96" spans="1:16" ht="15" customHeight="1">
      <c r="A96" s="38" t="s">
        <v>563</v>
      </c>
      <c r="B96" s="39" t="s">
        <v>842</v>
      </c>
      <c r="C96" s="429">
        <f>SUM(C81:C95)</f>
        <v>0</v>
      </c>
      <c r="D96" s="429"/>
      <c r="E96" s="429">
        <f>SUM(E81:E95)</f>
        <v>0</v>
      </c>
      <c r="F96" s="442">
        <f>SUM(F81:F95)</f>
        <v>0</v>
      </c>
      <c r="G96" s="516"/>
      <c r="H96" s="516"/>
      <c r="I96" s="516"/>
      <c r="J96" s="516"/>
      <c r="K96" s="516"/>
      <c r="L96" s="516"/>
      <c r="M96" s="516"/>
      <c r="N96" s="516"/>
      <c r="O96" s="516"/>
      <c r="P96" s="516"/>
    </row>
    <row r="97" spans="1:6" ht="15.75" customHeight="1">
      <c r="A97" s="36" t="s">
        <v>832</v>
      </c>
      <c r="B97" s="40"/>
      <c r="C97" s="429"/>
      <c r="D97" s="429"/>
      <c r="E97" s="429"/>
      <c r="F97" s="442"/>
    </row>
    <row r="98" spans="1:6" ht="12.75">
      <c r="A98" s="36" t="s">
        <v>542</v>
      </c>
      <c r="B98" s="40"/>
      <c r="C98" s="441"/>
      <c r="D98" s="441"/>
      <c r="E98" s="441"/>
      <c r="F98" s="443">
        <f>C98-E98</f>
        <v>0</v>
      </c>
    </row>
    <row r="99" spans="1:6" ht="12.75">
      <c r="A99" s="36" t="s">
        <v>545</v>
      </c>
      <c r="B99" s="40"/>
      <c r="C99" s="441"/>
      <c r="D99" s="441"/>
      <c r="E99" s="441"/>
      <c r="F99" s="443">
        <f aca="true" t="shared" si="5" ref="F99:F112"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t="shared" si="5"/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>
        <v>5</v>
      </c>
      <c r="B102" s="37"/>
      <c r="C102" s="441"/>
      <c r="D102" s="441"/>
      <c r="E102" s="441"/>
      <c r="F102" s="443">
        <f t="shared" si="5"/>
        <v>0</v>
      </c>
    </row>
    <row r="103" spans="1:6" ht="12.75">
      <c r="A103" s="36">
        <v>6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7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8</v>
      </c>
      <c r="B105" s="37"/>
      <c r="C105" s="441"/>
      <c r="D105" s="441"/>
      <c r="E105" s="441"/>
      <c r="F105" s="443">
        <f t="shared" si="5"/>
        <v>0</v>
      </c>
    </row>
    <row r="106" spans="1:6" ht="12" customHeight="1">
      <c r="A106" s="36">
        <v>9</v>
      </c>
      <c r="B106" s="37"/>
      <c r="C106" s="441"/>
      <c r="D106" s="441"/>
      <c r="E106" s="441"/>
      <c r="F106" s="443">
        <f t="shared" si="5"/>
        <v>0</v>
      </c>
    </row>
    <row r="107" spans="1:6" ht="12.75">
      <c r="A107" s="36">
        <v>10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11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12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13</v>
      </c>
      <c r="B110" s="37"/>
      <c r="C110" s="441"/>
      <c r="D110" s="441"/>
      <c r="E110" s="441"/>
      <c r="F110" s="443">
        <f t="shared" si="5"/>
        <v>0</v>
      </c>
    </row>
    <row r="111" spans="1:6" ht="12" customHeight="1">
      <c r="A111" s="36">
        <v>14</v>
      </c>
      <c r="B111" s="37"/>
      <c r="C111" s="441"/>
      <c r="D111" s="441"/>
      <c r="E111" s="441"/>
      <c r="F111" s="443">
        <f t="shared" si="5"/>
        <v>0</v>
      </c>
    </row>
    <row r="112" spans="1:6" ht="12.75">
      <c r="A112" s="36">
        <v>15</v>
      </c>
      <c r="B112" s="37"/>
      <c r="C112" s="441"/>
      <c r="D112" s="441"/>
      <c r="E112" s="441"/>
      <c r="F112" s="443">
        <f t="shared" si="5"/>
        <v>0</v>
      </c>
    </row>
    <row r="113" spans="1:16" ht="11.25" customHeight="1">
      <c r="A113" s="38" t="s">
        <v>580</v>
      </c>
      <c r="B113" s="39" t="s">
        <v>843</v>
      </c>
      <c r="C113" s="429">
        <f>SUM(C98:C112)</f>
        <v>0</v>
      </c>
      <c r="D113" s="429"/>
      <c r="E113" s="429">
        <f>SUM(E98:E112)</f>
        <v>0</v>
      </c>
      <c r="F113" s="442">
        <f>SUM(F98:F112)</f>
        <v>0</v>
      </c>
      <c r="G113" s="516"/>
      <c r="H113" s="516"/>
      <c r="I113" s="516"/>
      <c r="J113" s="516"/>
      <c r="K113" s="516"/>
      <c r="L113" s="516"/>
      <c r="M113" s="516"/>
      <c r="N113" s="516"/>
      <c r="O113" s="516"/>
      <c r="P113" s="516"/>
    </row>
    <row r="114" spans="1:6" ht="15" customHeight="1">
      <c r="A114" s="36" t="s">
        <v>834</v>
      </c>
      <c r="B114" s="40"/>
      <c r="C114" s="429"/>
      <c r="D114" s="429"/>
      <c r="E114" s="429"/>
      <c r="F114" s="442"/>
    </row>
    <row r="115" spans="1:6" ht="12.75">
      <c r="A115" s="36" t="s">
        <v>542</v>
      </c>
      <c r="B115" s="40"/>
      <c r="C115" s="441"/>
      <c r="D115" s="441"/>
      <c r="E115" s="441"/>
      <c r="F115" s="443">
        <f>C115-E115</f>
        <v>0</v>
      </c>
    </row>
    <row r="116" spans="1:6" ht="12.75">
      <c r="A116" s="36" t="s">
        <v>545</v>
      </c>
      <c r="B116" s="40"/>
      <c r="C116" s="441"/>
      <c r="D116" s="441"/>
      <c r="E116" s="441"/>
      <c r="F116" s="443">
        <f aca="true" t="shared" si="6" ref="F116:F129"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t="shared" si="6"/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>
        <v>5</v>
      </c>
      <c r="B119" s="37"/>
      <c r="C119" s="441"/>
      <c r="D119" s="441"/>
      <c r="E119" s="441"/>
      <c r="F119" s="443">
        <f t="shared" si="6"/>
        <v>0</v>
      </c>
    </row>
    <row r="120" spans="1:6" ht="12.75">
      <c r="A120" s="36">
        <v>6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7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8</v>
      </c>
      <c r="B122" s="37"/>
      <c r="C122" s="441"/>
      <c r="D122" s="441"/>
      <c r="E122" s="441"/>
      <c r="F122" s="443">
        <f t="shared" si="6"/>
        <v>0</v>
      </c>
    </row>
    <row r="123" spans="1:6" ht="12" customHeight="1">
      <c r="A123" s="36">
        <v>9</v>
      </c>
      <c r="B123" s="37"/>
      <c r="C123" s="441"/>
      <c r="D123" s="441"/>
      <c r="E123" s="441"/>
      <c r="F123" s="443">
        <f t="shared" si="6"/>
        <v>0</v>
      </c>
    </row>
    <row r="124" spans="1:6" ht="12.75">
      <c r="A124" s="36">
        <v>10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11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12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13</v>
      </c>
      <c r="B127" s="37"/>
      <c r="C127" s="441"/>
      <c r="D127" s="441"/>
      <c r="E127" s="441"/>
      <c r="F127" s="443">
        <f t="shared" si="6"/>
        <v>0</v>
      </c>
    </row>
    <row r="128" spans="1:6" ht="12" customHeight="1">
      <c r="A128" s="36">
        <v>14</v>
      </c>
      <c r="B128" s="37"/>
      <c r="C128" s="441"/>
      <c r="D128" s="441"/>
      <c r="E128" s="441"/>
      <c r="F128" s="443">
        <f t="shared" si="6"/>
        <v>0</v>
      </c>
    </row>
    <row r="129" spans="1:6" ht="12.75">
      <c r="A129" s="36">
        <v>15</v>
      </c>
      <c r="B129" s="37"/>
      <c r="C129" s="441"/>
      <c r="D129" s="441"/>
      <c r="E129" s="441"/>
      <c r="F129" s="443">
        <f t="shared" si="6"/>
        <v>0</v>
      </c>
    </row>
    <row r="130" spans="1:16" ht="15.75" customHeight="1">
      <c r="A130" s="38" t="s">
        <v>599</v>
      </c>
      <c r="B130" s="39" t="s">
        <v>844</v>
      </c>
      <c r="C130" s="429">
        <f>SUM(C115:C129)</f>
        <v>0</v>
      </c>
      <c r="D130" s="429"/>
      <c r="E130" s="429">
        <f>SUM(E115:E129)</f>
        <v>0</v>
      </c>
      <c r="F130" s="442">
        <f>SUM(F115:F129)</f>
        <v>0</v>
      </c>
      <c r="G130" s="516"/>
      <c r="H130" s="516"/>
      <c r="I130" s="516"/>
      <c r="J130" s="516"/>
      <c r="K130" s="516"/>
      <c r="L130" s="516"/>
      <c r="M130" s="516"/>
      <c r="N130" s="516"/>
      <c r="O130" s="516"/>
      <c r="P130" s="516"/>
    </row>
    <row r="131" spans="1:6" ht="12.75" customHeight="1">
      <c r="A131" s="36" t="s">
        <v>836</v>
      </c>
      <c r="B131" s="40"/>
      <c r="C131" s="429"/>
      <c r="D131" s="429"/>
      <c r="E131" s="429"/>
      <c r="F131" s="442"/>
    </row>
    <row r="132" spans="1:6" ht="12.75">
      <c r="A132" s="36" t="s">
        <v>542</v>
      </c>
      <c r="B132" s="40"/>
      <c r="C132" s="441"/>
      <c r="D132" s="441"/>
      <c r="E132" s="441"/>
      <c r="F132" s="443">
        <f>C132-E132</f>
        <v>0</v>
      </c>
    </row>
    <row r="133" spans="1:6" ht="12.75">
      <c r="A133" s="36" t="s">
        <v>545</v>
      </c>
      <c r="B133" s="40"/>
      <c r="C133" s="441"/>
      <c r="D133" s="441"/>
      <c r="E133" s="441"/>
      <c r="F133" s="443">
        <f aca="true" t="shared" si="7" ref="F133:F146"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t="shared" si="7"/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>
        <v>5</v>
      </c>
      <c r="B136" s="37"/>
      <c r="C136" s="441"/>
      <c r="D136" s="441"/>
      <c r="E136" s="441"/>
      <c r="F136" s="443">
        <f t="shared" si="7"/>
        <v>0</v>
      </c>
    </row>
    <row r="137" spans="1:6" ht="12.75">
      <c r="A137" s="36">
        <v>6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7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8</v>
      </c>
      <c r="B139" s="37"/>
      <c r="C139" s="441"/>
      <c r="D139" s="441"/>
      <c r="E139" s="441"/>
      <c r="F139" s="443">
        <f t="shared" si="7"/>
        <v>0</v>
      </c>
    </row>
    <row r="140" spans="1:6" ht="12" customHeight="1">
      <c r="A140" s="36">
        <v>9</v>
      </c>
      <c r="B140" s="37"/>
      <c r="C140" s="441"/>
      <c r="D140" s="441"/>
      <c r="E140" s="441"/>
      <c r="F140" s="443">
        <f t="shared" si="7"/>
        <v>0</v>
      </c>
    </row>
    <row r="141" spans="1:6" ht="12.75">
      <c r="A141" s="36">
        <v>10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11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12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13</v>
      </c>
      <c r="B144" s="37"/>
      <c r="C144" s="441"/>
      <c r="D144" s="441"/>
      <c r="E144" s="441"/>
      <c r="F144" s="443">
        <f t="shared" si="7"/>
        <v>0</v>
      </c>
    </row>
    <row r="145" spans="1:6" ht="12" customHeight="1">
      <c r="A145" s="36">
        <v>14</v>
      </c>
      <c r="B145" s="37"/>
      <c r="C145" s="441"/>
      <c r="D145" s="441"/>
      <c r="E145" s="441"/>
      <c r="F145" s="443">
        <f t="shared" si="7"/>
        <v>0</v>
      </c>
    </row>
    <row r="146" spans="1:6" ht="12.75">
      <c r="A146" s="36">
        <v>15</v>
      </c>
      <c r="B146" s="37"/>
      <c r="C146" s="441"/>
      <c r="D146" s="441"/>
      <c r="E146" s="441"/>
      <c r="F146" s="443">
        <f t="shared" si="7"/>
        <v>0</v>
      </c>
    </row>
    <row r="147" spans="1:16" ht="17.25" customHeight="1">
      <c r="A147" s="38" t="s">
        <v>837</v>
      </c>
      <c r="B147" s="39" t="s">
        <v>845</v>
      </c>
      <c r="C147" s="429">
        <f>SUM(C132:C146)</f>
        <v>0</v>
      </c>
      <c r="D147" s="429"/>
      <c r="E147" s="429">
        <f>SUM(E132:E146)</f>
        <v>0</v>
      </c>
      <c r="F147" s="442">
        <f>SUM(F132:F146)</f>
        <v>0</v>
      </c>
      <c r="G147" s="516"/>
      <c r="H147" s="516"/>
      <c r="I147" s="516"/>
      <c r="J147" s="516"/>
      <c r="K147" s="516"/>
      <c r="L147" s="516"/>
      <c r="M147" s="516"/>
      <c r="N147" s="516"/>
      <c r="O147" s="516"/>
      <c r="P147" s="516"/>
    </row>
    <row r="148" spans="1:16" ht="19.5" customHeight="1">
      <c r="A148" s="41" t="s">
        <v>846</v>
      </c>
      <c r="B148" s="39" t="s">
        <v>847</v>
      </c>
      <c r="C148" s="429">
        <f>C147+C130+C113+C96</f>
        <v>0</v>
      </c>
      <c r="D148" s="429"/>
      <c r="E148" s="429">
        <f>E147+E130+E113+E96</f>
        <v>0</v>
      </c>
      <c r="F148" s="442">
        <f>F147+F130+F113+F96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6" ht="19.5" customHeight="1">
      <c r="A149" s="42"/>
      <c r="B149" s="43"/>
      <c r="C149" s="44"/>
      <c r="D149" s="44"/>
      <c r="E149" s="44"/>
      <c r="F149" s="44"/>
    </row>
    <row r="150" spans="1:6" ht="12.75">
      <c r="A150" s="452" t="s">
        <v>271</v>
      </c>
      <c r="B150" s="453"/>
      <c r="C150" s="637" t="s">
        <v>848</v>
      </c>
      <c r="D150" s="637"/>
      <c r="E150" s="637"/>
      <c r="F150" s="637"/>
    </row>
    <row r="151" spans="1:6" ht="12.75">
      <c r="A151" s="581">
        <f>'справка №1-БАЛАНС'!A99</f>
        <v>41935</v>
      </c>
      <c r="B151" s="518"/>
      <c r="C151" s="517" t="s">
        <v>869</v>
      </c>
      <c r="D151" s="517"/>
      <c r="E151" s="517"/>
      <c r="F151" s="517"/>
    </row>
    <row r="152" spans="1:6" ht="12.75">
      <c r="A152" s="517"/>
      <c r="B152" s="518"/>
      <c r="C152" s="637" t="s">
        <v>856</v>
      </c>
      <c r="D152" s="637"/>
      <c r="E152" s="637"/>
      <c r="F152" s="637"/>
    </row>
    <row r="153" spans="3:5" ht="12.75">
      <c r="C153" s="517" t="s">
        <v>868</v>
      </c>
      <c r="E153" s="517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8:F42 C45:F59 C62:F76 C81:F95 C98:F112 C115:F129 C132:F146 C12:F25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Svishtov</cp:lastModifiedBy>
  <cp:lastPrinted>2014-10-20T11:19:10Z</cp:lastPrinted>
  <dcterms:created xsi:type="dcterms:W3CDTF">2000-06-29T12:02:40Z</dcterms:created>
  <dcterms:modified xsi:type="dcterms:W3CDTF">2014-10-22T11:41:16Z</dcterms:modified>
  <cp:category/>
  <cp:version/>
  <cp:contentType/>
  <cp:contentStatus/>
</cp:coreProperties>
</file>