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<sst xmlns="http://schemas.openxmlformats.org/spreadsheetml/2006/main" count="4322" uniqueCount="1003">
  <si>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</si>
  <si>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</si>
  <si>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</si>
  <si>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</si>
  <si>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</si>
  <si>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</si>
  <si>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</si>
  <si>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</si>
  <si>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</si>
  <si>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</si>
  <si>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</si>
  <si>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</si>
  <si>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</si>
  <si>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</si>
  <si>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</si>
  <si>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</si>
  <si>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</si>
  <si>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</si>
  <si>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</si>
  <si>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</si>
  <si>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</si>
  <si>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</si>
  <si>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</si>
  <si>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</si>
  <si>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</si>
  <si>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</si>
  <si>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</si>
  <si>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</si>
  <si>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</si>
  <si>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</si>
  <si>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</si>
  <si>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</si>
  <si>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</si>
  <si>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</si>
  <si>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</si>
  <si>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</si>
  <si>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</si>
  <si>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</si>
  <si>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</si>
  <si>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</si>
  <si>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</si>
  <si>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</si>
  <si>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</si>
  <si>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</si>
  <si>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</si>
  <si>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</si>
  <si>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</si>
  <si>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</si>
  <si>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</si>
  <si>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</si>
  <si>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</si>
  <si>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</si>
  <si>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</si>
  <si>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</si>
  <si>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</si>
  <si>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</si>
  <si>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</si>
  <si>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</si>
  <si>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</si>
  <si>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</si>
  <si>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</si>
  <si>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</si>
  <si>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</si>
  <si>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</si>
  <si>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</si>
  <si>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</si>
  <si>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</si>
  <si>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</si>
  <si>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</si>
  <si>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</si>
  <si>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</si>
  <si>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</si>
  <si>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</si>
  <si>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</si>
  <si>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</si>
  <si>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</si>
  <si>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</si>
  <si>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</si>
  <si>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</si>
  <si>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</si>
  <si>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</si>
  <si>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</si>
  <si>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</si>
  <si>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</si>
  <si>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</si>
  <si>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</si>
  <si>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</si>
  <si>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</si>
  <si>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</si>
  <si>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</si>
  <si>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</si>
  <si>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</si>
  <si>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</si>
  <si>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</si>
  <si>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</si>
  <si>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</si>
  <si>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</si>
  <si>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</si>
  <si>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</si>
  <si>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</si>
  <si>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</si>
  <si>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</si>
  <si>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</si>
  <si>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</si>
  <si>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</si>
  <si>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</si>
  <si>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</si>
  <si>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</si>
  <si>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</si>
  <si>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</si>
  <si>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</si>
  <si>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</si>
  <si>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</si>
  <si>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</si>
  <si>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</si>
  <si>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</si>
  <si>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</si>
  <si>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</si>
  <si>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</si>
  <si>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</si>
  <si>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</si>
  <si>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</si>
  <si>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</si>
  <si>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</si>
  <si>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</si>
  <si>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</si>
  <si>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</si>
  <si>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</si>
  <si>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</si>
  <si>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</si>
  <si>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</si>
  <si>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</si>
  <si>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</si>
  <si>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</si>
  <si>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</si>
  <si>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</si>
  <si>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</si>
  <si>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</si>
  <si>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</si>
  <si>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</si>
  <si>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</si>
  <si>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</si>
  <si>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</si>
  <si>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</si>
  <si>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</si>
  <si>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</si>
  <si>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</si>
  <si>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</si>
  <si>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</si>
  <si>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</si>
  <si>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</si>
  <si>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</si>
  <si>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</si>
  <si>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</si>
  <si>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</si>
  <si>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</si>
  <si>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</si>
  <si>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</si>
  <si>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</si>
  <si>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</si>
  <si>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</si>
  <si>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</si>
  <si>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</si>
  <si>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</si>
  <si>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</si>
  <si>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</si>
  <si>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</si>
  <si>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</si>
  <si>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</si>
  <si>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</si>
  <si>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</si>
  <si>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</si>
  <si>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</si>
  <si>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</si>
  <si>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</si>
  <si>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</si>
  <si>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</si>
  <si>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</si>
  <si>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</si>
  <si>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</si>
  <si>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</si>
  <si>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</si>
  <si>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</si>
  <si>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</si>
  <si>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</si>
  <si>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</si>
  <si>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</si>
  <si>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</si>
  <si>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</si>
  <si>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</si>
  <si>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</si>
  <si>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</si>
  <si>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</si>
  <si>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</si>
  <si>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</si>
  <si>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</si>
  <si>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</si>
  <si>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</si>
  <si>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</si>
  <si>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</si>
  <si>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</si>
  <si>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</si>
  <si>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</si>
  <si>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</si>
  <si>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</si>
  <si>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</si>
  <si>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</si>
  <si>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</si>
  <si>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</si>
  <si>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</si>
  <si>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</si>
  <si>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</si>
  <si>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</si>
  <si>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</si>
  <si>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</si>
  <si>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</si>
  <si>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</si>
  <si>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</si>
  <si>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</si>
  <si>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</si>
  <si>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</si>
  <si>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</si>
  <si>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</si>
  <si>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</si>
  <si>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</si>
  <si>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</si>
  <si>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</si>
  <si>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</si>
  <si>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</si>
  <si>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</si>
  <si>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</si>
  <si>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</si>
  <si>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</si>
  <si>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</si>
  <si>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</si>
  <si>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</si>
  <si>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</si>
  <si>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</si>
  <si>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</si>
  <si>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</si>
  <si>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</si>
  <si>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</si>
  <si>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</si>
  <si>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</si>
  <si>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</si>
  <si>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</si>
  <si>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</si>
  <si>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</si>
  <si>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</si>
  <si>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</si>
  <si>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</si>
  <si>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</si>
  <si>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</si>
  <si>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</si>
  <si>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</si>
  <si>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</si>
  <si>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</si>
  <si>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</si>
  <si>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</si>
  <si>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</si>
  <si>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</si>
  <si>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</si>
  <si>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</si>
  <si>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</si>
  <si>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</si>
  <si>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</si>
  <si>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</si>
  <si>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</si>
  <si>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</si>
  <si>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</si>
  <si>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</si>
  <si>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</si>
  <si>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</si>
  <si>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</si>
  <si>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</si>
  <si>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</si>
  <si>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</si>
  <si>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</si>
  <si>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</si>
  <si>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</si>
  <si>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</si>
  <si>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</si>
  <si>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</si>
  <si>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</si>
  <si>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</si>
  <si>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</si>
  <si>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</si>
  <si>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</si>
  <si>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</si>
  <si>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</si>
  <si>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</si>
  <si>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</si>
  <si>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</si>
  <si>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</si>
  <si>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</si>
  <si>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</si>
  <si>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</si>
  <si>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</si>
  <si>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</si>
  <si>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</si>
  <si>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</si>
  <si>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</si>
  <si>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</si>
  <si>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</si>
  <si>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</si>
  <si>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</si>
  <si>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</si>
  <si>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</si>
  <si>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</si>
  <si>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</si>
  <si>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</si>
  <si>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</si>
  <si>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</si>
  <si>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</si>
  <si>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</si>
  <si>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</si>
  <si>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</si>
  <si>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</si>
  <si>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</si>
  <si>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</si>
  <si>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</si>
  <si>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</si>
  <si>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</si>
  <si>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</si>
  <si>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</si>
  <si>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</si>
  <si>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</si>
  <si>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</si>
  <si>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</si>
  <si>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</si>
  <si>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</si>
  <si>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</si>
  <si>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</si>
  <si>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</si>
  <si>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</si>
  <si>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</si>
  <si>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</si>
  <si>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</si>
  <si>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</si>
  <si>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</si>
  <si>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</si>
  <si>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</si>
  <si>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</si>
  <si>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</si>
  <si>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</si>
  <si>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</si>
  <si>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</si>
  <si>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</si>
  <si>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</si>
  <si>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</si>
  <si>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</si>
  <si>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</si>
  <si>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</si>
  <si>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</si>
  <si>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</si>
  <si>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</si>
  <si>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</si>
  <si>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</si>
  <si>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</si>
  <si>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</si>
  <si>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</si>
  <si>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</si>
  <si>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</si>
  <si>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</si>
  <si>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</si>
  <si>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</si>
  <si>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</si>
  <si>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</si>
  <si>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</si>
  <si>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</si>
  <si>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</si>
  <si>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</si>
  <si>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</si>
  <si>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</si>
  <si>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</si>
  <si>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</si>
  <si>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</si>
  <si>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</si>
  <si>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</si>
  <si>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</si>
  <si>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</si>
  <si>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</si>
  <si>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</si>
  <si>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</si>
  <si>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</si>
  <si>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</si>
  <si>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</si>
  <si>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</si>
  <si>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</si>
  <si>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</si>
  <si>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</si>
  <si>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</si>
  <si>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</si>
  <si>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</si>
  <si>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</si>
  <si>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</si>
  <si>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</si>
  <si>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</si>
  <si>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</si>
  <si>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</si>
  <si>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</si>
  <si>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</si>
  <si>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</si>
  <si>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</si>
  <si>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</si>
  <si>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</si>
  <si>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</si>
  <si>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</si>
  <si>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</si>
  <si>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</si>
  <si>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</si>
  <si>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</si>
  <si>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</si>
  <si>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</si>
  <si>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</si>
  <si>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</si>
  <si>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</si>
  <si>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</si>
  <si>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</si>
  <si>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</si>
  <si>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</si>
  <si>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</si>
  <si>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</si>
  <si>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</si>
  <si>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</si>
  <si>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</si>
  <si>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</si>
  <si>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</si>
  <si>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</si>
  <si>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</si>
  <si>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</si>
  <si>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</si>
  <si>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</si>
  <si>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</si>
  <si>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</si>
  <si>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</si>
  <si>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</si>
  <si>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</si>
  <si>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</si>
  <si>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</si>
  <si>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</si>
  <si>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</si>
  <si>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</si>
  <si>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</si>
  <si>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</si>
  <si>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</si>
  <si>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</si>
  <si>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</si>
  <si>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</si>
  <si>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</si>
  <si>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</si>
  <si>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</si>
  <si>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</si>
  <si>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</si>
  <si>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</si>
  <si>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</si>
  <si>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</si>
  <si>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</si>
  <si>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</si>
  <si>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</si>
  <si>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</si>
  <si>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</si>
  <si>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</si>
  <si>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</si>
  <si>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</si>
  <si>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</si>
  <si>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</si>
  <si>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</si>
  <si>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</si>
  <si>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</si>
  <si>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</si>
  <si>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</si>
  <si>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</si>
  <si>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</si>
  <si>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</si>
  <si>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</si>
  <si>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</si>
  <si>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</si>
  <si>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</si>
  <si>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</si>
  <si>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</si>
  <si>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</si>
  <si>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</si>
  <si>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</si>
  <si>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</si>
  <si>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</si>
  <si>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</si>
  <si>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</si>
  <si>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</si>
  <si>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</si>
  <si>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</si>
  <si>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</si>
  <si>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</si>
  <si>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</si>
  <si>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</si>
  <si>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</si>
  <si>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</si>
  <si>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</si>
  <si>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</si>
  <si>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</si>
  <si>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</si>
  <si>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</si>
  <si>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</si>
  <si>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</si>
  <si>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</si>
  <si>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</si>
  <si>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</si>
  <si>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</si>
  <si>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</si>
  <si>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</si>
  <si>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</si>
  <si>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</si>
  <si>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</si>
  <si>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</si>
  <si>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</si>
  <si>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</si>
  <si>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</si>
  <si>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</si>
  <si>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</si>
  <si>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</si>
  <si>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</si>
  <si>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</si>
  <si>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</si>
  <si>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</si>
  <si>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</si>
  <si>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</si>
  <si>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</si>
  <si>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</si>
  <si>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</si>
  <si>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</si>
  <si>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</si>
  <si>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</si>
  <si>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</si>
  <si>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</si>
  <si>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</si>
  <si>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</si>
  <si>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</si>
  <si>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</si>
  <si>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</si>
  <si>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</si>
  <si>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</si>
  <si>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</si>
  <si>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</si>
  <si>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</si>
  <si>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</si>
  <si>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</si>
  <si>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</si>
  <si>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</si>
  <si>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</si>
  <si>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</si>
  <si>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</si>
  <si>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</si>
  <si>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</si>
  <si>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</si>
  <si>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</si>
  <si>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</si>
  <si>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</si>
  <si>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</si>
  <si>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</si>
  <si>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</si>
  <si>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</si>
  <si>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</si>
  <si>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</si>
  <si>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</si>
  <si>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</si>
  <si>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</si>
  <si>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</si>
  <si>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</si>
  <si>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</si>
  <si>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</si>
  <si>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</si>
  <si>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</si>
  <si>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</si>
  <si>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</si>
  <si>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</si>
  <si>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</si>
  <si>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</si>
  <si>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</si>
  <si>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</si>
  <si>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</si>
  <si>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</si>
  <si>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</si>
  <si>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</si>
  <si>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</si>
  <si>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</si>
  <si>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</si>
  <si>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</si>
  <si>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</si>
  <si>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</si>
  <si>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</si>
  <si>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</si>
  <si>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</si>
  <si>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</si>
  <si>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</si>
  <si>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</si>
  <si>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</si>
  <si>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</si>
  <si>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</si>
  <si>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</si>
  <si>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</si>
  <si>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</si>
  <si>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</si>
  <si>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</si>
  <si>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</si>
  <si>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</si>
  <si>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</si>
  <si>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</si>
  <si>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</si>
  <si>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</si>
  <si>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</si>
  <si>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</si>
  <si>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</si>
  <si>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</si>
  <si>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</si>
  <si>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</si>
  <si>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</si>
  <si>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</si>
  <si>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</si>
  <si>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</si>
  <si>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</si>
  <si>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</si>
  <si>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</si>
  <si>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</si>
  <si>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</si>
  <si>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</si>
  <si>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</si>
  <si>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</si>
  <si>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</si>
  <si>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</si>
  <si>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</si>
  <si>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</si>
  <si>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</si>
  <si>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</si>
  <si>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</si>
  <si>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</si>
  <si>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</si>
  <si>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</si>
  <si>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</si>
  <si>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</si>
  <si>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</si>
  <si>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</si>
  <si>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</si>
  <si>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</si>
  <si>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</si>
  <si>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</si>
  <si>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</si>
  <si>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</si>
  <si>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</si>
  <si>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</si>
  <si>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</si>
  <si>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</si>
  <si>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</si>
  <si>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</si>
  <si>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</si>
  <si>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</si>
  <si>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</si>
  <si>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</si>
  <si>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</si>
  <si>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</si>
  <si>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</si>
  <si>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</si>
  <si>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</si>
  <si>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</si>
  <si>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</si>
  <si>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</si>
  <si>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</si>
  <si>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</si>
  <si>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</si>
  <si>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</si>
  <si>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</si>
  <si>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</si>
  <si>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</si>
  <si>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</si>
  <si>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</si>
  <si>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</si>
  <si>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</si>
  <si>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</si>
  <si>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</si>
  <si>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</si>
  <si>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</si>
  <si>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</si>
  <si>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</si>
  <si>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</si>
  <si>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</si>
  <si>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</si>
  <si>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</si>
  <si>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</si>
  <si>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</si>
  <si>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</si>
  <si>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</si>
  <si>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</si>
  <si>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</si>
  <si>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</si>
  <si>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</si>
  <si>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</si>
  <si>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</si>
  <si>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</si>
  <si>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</si>
  <si>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</si>
  <si>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</si>
  <si>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</si>
  <si>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</si>
  <si>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</si>
  <si>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</si>
  <si>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</si>
  <si>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</si>
  <si>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</si>
  <si>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</si>
  <si>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</si>
  <si>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</si>
  <si>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</si>
  <si>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</si>
  <si>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</si>
  <si>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</si>
  <si>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</si>
  <si>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</si>
  <si>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</si>
  <si>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</si>
  <si>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</si>
  <si>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</si>
  <si>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</si>
  <si>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</si>
  <si>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</si>
  <si>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</si>
  <si>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</si>
  <si>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</si>
  <si>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</si>
  <si>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</si>
  <si>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</si>
  <si>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</si>
  <si>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</si>
  <si>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</si>
  <si>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</si>
  <si>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</si>
  <si>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</si>
  <si>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</si>
  <si>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</si>
  <si>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</si>
  <si>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</si>
  <si>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</si>
  <si>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</si>
  <si>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</si>
  <si>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</si>
  <si>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</si>
  <si>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</si>
  <si>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</si>
  <si>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</si>
  <si>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</si>
  <si>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</si>
  <si>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</si>
  <si>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</si>
  <si>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</si>
  <si>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</si>
  <si>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</si>
  <si>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</si>
  <si>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</si>
  <si>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</si>
  <si>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</si>
  <si>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</si>
  <si>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</si>
  <si>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</si>
  <si>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</si>
  <si>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</si>
  <si>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</si>
  <si>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</si>
  <si>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</si>
  <si>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</si>
  <si>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</si>
  <si>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</si>
  <si>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</si>
  <si>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</si>
  <si>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</si>
  <si>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</si>
  <si>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</si>
  <si>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</si>
  <si>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</si>
  <si>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</si>
  <si>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</si>
  <si>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</si>
  <si>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</si>
  <si>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</si>
  <si>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</si>
  <si>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</si>
  <si>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</si>
  <si>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</si>
  <si>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</si>
  <si>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</si>
  <si>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</si>
  <si>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</si>
  <si>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</si>
  <si>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</si>
  <si>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</si>
  <si>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</si>
  <si>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</si>
  <si>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</si>
  <si>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</si>
  <si>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</si>
  <si>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</si>
  <si>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</si>
  <si>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</si>
  <si>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</si>
  <si>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</si>
  <si>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</si>
  <si>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</si>
  <si>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</si>
  <si>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</si>
  <si>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</si>
  <si>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</si>
  <si>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</si>
  <si>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</si>
  <si>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</si>
  <si>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</si>
  <si>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</si>
  <si>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</si>
  <si>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</si>
  <si>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</si>
  <si>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</si>
  <si>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</si>
  <si>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</si>
  <si>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</si>
  <si>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</si>
  <si>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</si>
  <si>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</si>
  <si>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</si>
  <si>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</si>
  <si>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</si>
  <si>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</si>
  <si>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</si>
  <si>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</si>
  <si>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</si>
  <si>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</si>
  <si>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</si>
  <si>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</si>
  <si>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</si>
  <si>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</si>
  <si>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</si>
  <si>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</si>
  <si>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</si>
  <si>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</si>
  <si>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</si>
  <si>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</si>
  <si>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</si>
  <si>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</si>
  <si>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</si>
  <si>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</si>
  <si>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</si>
  <si>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</si>
  <si>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</si>
  <si>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</si>
  <si>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</si>
  <si>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</si>
  <si>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</si>
  <si>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</si>
  <si>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</si>
  <si>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</si>
  <si>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</si>
  <si>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</si>
  <si>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</si>
  <si>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</si>
  <si>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</si>
  <si>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</si>
  <si>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</si>
  <si>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</si>
  <si>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</si>
  <si>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</si>
  <si>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</si>
  <si>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</si>
  <si>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</si>
  <si>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</si>
  <si>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</si>
  <si>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</si>
  <si>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</si>
  <si>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</si>
  <si>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</si>
  <si>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</si>
  <si>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</si>
  <si>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</si>
  <si>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</si>
  <si>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</si>
  <si>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</si>
  <si>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</si>
  <si>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</si>
  <si>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</si>
  <si>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</si>
  <si>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</si>
  <si>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</si>
  <si>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</si>
  <si>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</si>
  <si>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</si>
  <si>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</si>
  <si>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</si>
  <si>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</si>
  <si>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</si>
  <si>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</si>
  <si>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</si>
  <si>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</si>
  <si>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</si>
  <si>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</si>
  <si>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</si>
  <si>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</si>
  <si>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</si>
  <si>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</si>
  <si>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</si>
  <si>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</si>
  <si>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</si>
  <si>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</si>
  <si>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</si>
  <si>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</si>
  <si>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</si>
  <si>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</si>
  <si>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</si>
  <si>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</si>
  <si>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</si>
  <si>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</si>
  <si>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</si>
  <si>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</si>
  <si>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</si>
  <si>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</si>
  <si>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</si>
  <si>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</si>
  <si>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</si>
  <si>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</si>
  <si>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</si>
  <si>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</si>
  <si>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</si>
  <si>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</si>
  <si>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</si>
  <si>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</si>
  <si>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</si>
  <si>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</si>
  <si>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</si>
  <si>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</si>
  <si>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</si>
  <si>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</si>
  <si>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</si>
  <si>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</si>
  <si>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</si>
  <si>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</si>
  <si>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</si>
  <si>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</si>
  <si>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</si>
  <si>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</si>
  <si>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</si>
  <si>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</si>
  <si>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</si>
  <si>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</si>
  <si>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</si>
  <si>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</si>
  <si>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</si>
  <si>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</si>
  <si>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</si>
  <si>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</si>
  <si>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</si>
  <si>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</si>
  <si>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</si>
  <si>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</si>
  <si>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</si>
  <si>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</si>
  <si>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</si>
  <si>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</si>
  <si>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</si>
  <si>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</si>
  <si>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</si>
  <si>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</si>
  <si>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</si>
  <si>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</si>
  <si>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</si>
  <si>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</si>
  <si>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</si>
  <si>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</si>
  <si>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</si>
  <si>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</si>
  <si>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</si>
  <si>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</si>
  <si>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</si>
  <si>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</si>
  <si>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</si>
  <si>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</si>
  <si>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</si>
  <si>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</si>
  <si>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</si>
  <si>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</si>
  <si>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</si>
  <si>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</si>
  <si>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</si>
  <si>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</si>
  <si>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</si>
  <si>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</si>
  <si>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</si>
  <si>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</si>
  <si>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</si>
  <si>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</si>
  <si>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</si>
  <si>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</si>
  <si>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</si>
  <si>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</si>
  <si>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</si>
  <si>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</si>
  <si>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</si>
  <si>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</si>
  <si>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01.01.2022г.</t>
  </si>
  <si>
    <t>30.06.2022 г.</t>
  </si>
  <si>
    <t>27.07.2022г.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</si>
</sst>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J25" sqref="J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30.06.2022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27.07.2022г.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2247</v>
      </c>
      <c r="D6" s="675">
        <f aca="true" t="shared" si="0" ref="D6:D15">C6-E6</f>
        <v>0</v>
      </c>
      <c r="E6" s="674">
        <f>'1-Баланс'!G95</f>
        <v>2247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1998</v>
      </c>
      <c r="D7" s="675">
        <f t="shared" si="0"/>
        <v>1598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278</v>
      </c>
      <c r="D8" s="675">
        <f t="shared" si="0"/>
        <v>0</v>
      </c>
      <c r="E8" s="674">
        <f>ABS('2-Отчет за доходите'!C44)-ABS('2-Отчет за доходите'!G44)</f>
        <v>278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120</v>
      </c>
      <c r="D9" s="675">
        <f t="shared" si="0"/>
        <v>0</v>
      </c>
      <c r="E9" s="674">
        <f>'3-Отчет за паричния поток'!C45</f>
        <v>120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189</v>
      </c>
      <c r="D10" s="675">
        <f t="shared" si="0"/>
        <v>0</v>
      </c>
      <c r="E10" s="674">
        <f>'3-Отчет за паричния поток'!C46</f>
        <v>189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1998</v>
      </c>
      <c r="D11" s="675">
        <f t="shared" si="0"/>
        <v>0</v>
      </c>
      <c r="E11" s="674">
        <f>'4-Отчет за собствения капитал'!L34</f>
        <v>1998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0.34620174346201743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0.13913913913913914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1.1164658634538152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0.12372051624388072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1.5215759849906192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4.44976076555024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3.6698564593301435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0.9043062200956937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0.9043062200956937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0.5436696005416385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0.35736537605696483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0.019627085377821395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0.12462462462462463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0.11081441922563419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0.14014014014014015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0.41430332922318125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0.7410714285714286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30.06.2022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30.06.2022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257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30.06.2022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392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30.06.2022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33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30.06.2022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47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30.06.2022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30.06.2022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30.06.2022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30.06.2022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1317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30.06.2022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30.06.2022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30.06.2022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30.06.2022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30.06.2022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30.06.2022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30.06.2022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30.06.2022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30.06.2022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30.06.2022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30.06.2022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30.06.2022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30.06.2022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30.06.2022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30.06.2022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30.06.2022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30.06.2022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30.06.2022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30.06.2022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30.06.2022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30.06.2022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30.06.2022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30.06.2022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30.06.2022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30.06.2022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30.06.2022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30.06.2022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30.06.2022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30.06.2022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30.06.2022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1317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30.06.2022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68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30.06.2022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30.06.2022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30.06.2022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71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30.06.2022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30.06.2022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30.06.2022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160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30.06.2022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505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30.06.2022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67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30.06.2022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30.06.2022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30.06.2022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30.06.2022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30.06.2022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30.06.2022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30.06.2022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578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30.06.2022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30.06.2022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30.06.2022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30.06.2022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30.06.2022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30.06.2022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30.06.2022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30.06.2022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30.06.2022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30.06.2022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30.06.2022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30.06.2022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189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30.06.2022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30.06.2022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930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30.06.2022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2247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30.06.2022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30.06.2022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30.06.2022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30.06.2022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30.06.2022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30.06.2022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30.06.2022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30.06.2022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30.06.2022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30.06.2022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30.06.2022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30.06.2022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30.06.2022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30.06.2022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30.06.2022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379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30.06.2022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469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30.06.2022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30.06.2022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30.06.2022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278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30.06.2022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30.06.2022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657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30.06.2022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1998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30.06.2022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30.06.2022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30.06.2022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30.06.2022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30.06.2022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30.06.2022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30.06.2022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30.06.2022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30.06.2022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30.06.2022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30.06.2022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30.06.2022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30.06.2022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30.06.2022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69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30.06.2022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30.06.2022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140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30.06.2022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30.06.2022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30.06.2022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30.06.2022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30.06.2022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23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30.06.2022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30.06.2022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90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30.06.2022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30.06.2022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30.06.2022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209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30.06.2022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30.06.2022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30.06.2022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30.06.2022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209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30.06.2022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30.06.2022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187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30.06.2022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30.06.2022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56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30.06.2022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152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30.06.2022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30.06.2022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30.06.2022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57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30.06.2022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30.06.2022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30.06.2022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30.06.2022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531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30.06.2022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30.06.2022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30.06.2022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30.06.2022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30.06.2022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30.06.2022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533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30.06.2022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278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30.06.2022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30.06.2022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30.06.2022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533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30.06.2022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278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30.06.2022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30.06.2022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30.06.2022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30.06.2022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30.06.2022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278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30.06.2022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30.06.2022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278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30.06.2022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811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30.06.2022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736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30.06.2022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30.06.2022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30.06.2022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67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30.06.2022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803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30.06.2022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30.06.2022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30.06.2022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30.06.2022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30.06.2022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30.06.2022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30.06.2022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30.06.2022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30.06.2022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811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30.06.2022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30.06.2022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30.06.2022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30.06.2022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811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30.06.2022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30.06.2022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30.06.2022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30.06.2022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30.06.2022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30.06.2022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382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30.06.2022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30.06.2022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30.06.2022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-186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30.06.2022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30.06.2022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30.06.2022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30.06.2022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30.06.2022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30.06.2022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30.06.2022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190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30.06.2022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-90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30.06.2022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30.06.2022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30.06.2022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30.06.2022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30.06.2022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30.06.2022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30.06.2022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30.06.2022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30.06.2022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30.06.2022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-90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30.06.2022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30.06.2022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30.06.2022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30.06.2022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30.06.2022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-31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30.06.2022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30.06.2022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30.06.2022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30.06.2022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30.06.2022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69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30.06.2022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120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30.06.2022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189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30.06.2022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189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30.06.2022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30.06.2022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30.06.2022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30.06.2022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30.06.2022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30.06.2022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30.06.2022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30.06.2022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30.06.2022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30.06.2022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30.06.2022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30.06.2022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30.06.2022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30.06.2022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30.06.2022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30.06.2022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30.06.2022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30.06.2022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30.06.2022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30.06.2022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30.06.2022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30.06.2022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30.06.2022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30.06.2022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30.06.2022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30.06.2022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30.06.2022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30.06.2022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30.06.2022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30.06.2022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30.06.2022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30.06.2022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30.06.2022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30.06.2022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30.06.2022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30.06.2022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30.06.2022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30.06.2022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30.06.2022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30.06.2022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30.06.2022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30.06.2022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30.06.2022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30.06.2022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30.06.2022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30.06.2022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30.06.2022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30.06.2022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30.06.2022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30.06.2022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30.06.2022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30.06.2022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30.06.2022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30.06.2022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30.06.2022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30.06.2022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30.06.2022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30.06.2022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30.06.2022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30.06.2022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30.06.2022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30.06.2022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30.06.2022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30.06.2022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30.06.2022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30.06.2022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30.06.2022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30.06.2022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30.06.2022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30.06.2022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30.06.2022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30.06.2022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30.06.2022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30.06.2022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30.06.2022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30.06.2022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30.06.2022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30.06.2022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30.06.2022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30.06.2022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30.06.2022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30.06.2022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30.06.2022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30.06.2022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30.06.2022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30.06.2022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30.06.2022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30.06.2022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30.06.2022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30.06.2022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30.06.2022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30.06.2022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30.06.2022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30.06.2022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30.06.2022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30.06.2022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30.06.2022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30.06.2022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30.06.2022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30.06.2022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30.06.2022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30.06.2022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30.06.2022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30.06.2022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30.06.2022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30.06.2022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30.06.2022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30.06.2022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30.06.2022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30.06.2022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30.06.2022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30.06.2022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30.06.2022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30.06.2022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30.06.2022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30.06.2022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30.06.2022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30.06.2022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30.06.2022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30.06.2022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30.06.2022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30.06.2022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30.06.2022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30.06.2022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30.06.2022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30.06.2022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30.06.2022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30.06.2022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30.06.2022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30.06.2022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30.06.2022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30.06.2022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30.06.2022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30.06.2022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469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30.06.2022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30.06.2022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30.06.2022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30.06.2022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469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30.06.2022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278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30.06.2022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30.06.2022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30.06.2022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30.06.2022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30.06.2022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30.06.2022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30.06.2022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30.06.2022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30.06.2022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30.06.2022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30.06.2022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30.06.2022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30.06.2022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747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30.06.2022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30.06.2022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30.06.2022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747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30.06.2022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30.06.2022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30.06.2022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30.06.2022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30.06.2022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30.06.2022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30.06.2022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30.06.2022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30.06.2022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30.06.2022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30.06.2022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30.06.2022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30.06.2022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30.06.2022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30.06.2022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30.06.2022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30.06.2022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30.06.2022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30.06.2022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30.06.2022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30.06.2022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30.06.2022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30.06.2022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30.06.2022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30.06.2022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30.06.2022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30.06.2022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30.06.2022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30.06.2022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30.06.2022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30.06.2022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30.06.2022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30.06.2022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30.06.2022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30.06.2022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30.06.2022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30.06.2022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30.06.2022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30.06.2022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30.06.2022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30.06.2022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30.06.2022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30.06.2022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30.06.2022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30.06.2022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1720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30.06.2022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30.06.2022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30.06.2022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30.06.2022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1720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30.06.2022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278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30.06.2022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30.06.2022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30.06.2022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30.06.2022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30.06.2022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30.06.2022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30.06.2022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30.06.2022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30.06.2022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30.06.2022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30.06.2022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30.06.2022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30.06.2022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1998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30.06.2022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30.06.2022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30.06.2022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1998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30.06.2022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30.06.2022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30.06.2022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30.06.2022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30.06.2022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30.06.2022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30.06.2022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30.06.2022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30.06.2022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30.06.2022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30.06.2022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30.06.2022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30.06.2022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30.06.2022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30.06.2022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30.06.2022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30.06.2022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30.06.2022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30.06.2022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30.06.2022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30.06.2022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30.06.2022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30.06.2022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30.06.2022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519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30.06.2022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1172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30.06.2022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30.06.2022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136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30.06.2022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30.06.2022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30.06.2022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3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30.06.2022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2499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30.06.2022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30.06.2022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30.06.2022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30.06.2022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30.06.2022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30.06.2022 г.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30.06.2022 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30.06.2022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30.06.2022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30.06.2022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30.06.2022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30.06.2022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30.06.2022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30.06.2022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30.06.2022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30.06.2022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30.06.2022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30.06.2022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30.06.2022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30.06.2022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30.06.2022 г.</v>
      </c>
      <c r="D490" s="105" t="s">
        <v>583</v>
      </c>
      <c r="E490" s="496">
        <v>1</v>
      </c>
      <c r="F490" s="105" t="s">
        <v>582</v>
      </c>
      <c r="H490" s="105">
        <f>'Справка 6'!D42</f>
        <v>2503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30.06.2022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30.06.2022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30.06.2022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127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30.06.2022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30.06.2022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30.06.2022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30.06.2022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30.06.2022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30.06.2022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127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30.06.2022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30.06.2022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30.06.2022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30.06.2022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30.06.2022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30.06.2022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30.06.2022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30.06.2022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30.06.2022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30.06.2022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30.06.2022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30.06.2022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30.06.2022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30.06.2022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30.06.2022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30.06.2022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30.06.2022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30.06.2022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30.06.2022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30.06.2022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30.06.2022 г.</v>
      </c>
      <c r="D520" s="105" t="s">
        <v>583</v>
      </c>
      <c r="E520" s="496">
        <v>2</v>
      </c>
      <c r="F520" s="105" t="s">
        <v>582</v>
      </c>
      <c r="H520" s="105">
        <f>'Справка 6'!E42</f>
        <v>127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30.06.2022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30.06.2022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30.06.2022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22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30.06.2022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30.06.2022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30.06.2022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30.06.2022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30.06.2022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30.06.2022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22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30.06.2022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30.06.2022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30.06.2022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30.06.2022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30.06.2022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30.06.2022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30.06.2022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30.06.2022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30.06.2022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30.06.2022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30.06.2022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30.06.2022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30.06.2022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30.06.2022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30.06.2022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30.06.2022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30.06.2022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30.06.2022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30.06.2022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30.06.2022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30.06.2022 г.</v>
      </c>
      <c r="D550" s="105" t="s">
        <v>583</v>
      </c>
      <c r="E550" s="496">
        <v>3</v>
      </c>
      <c r="F550" s="105" t="s">
        <v>582</v>
      </c>
      <c r="H550" s="105">
        <f>'Справка 6'!F42</f>
        <v>22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30.06.2022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30.06.2022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519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30.06.2022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1277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30.06.2022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84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30.06.2022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136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30.06.2022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30.06.2022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30.06.2022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3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30.06.2022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2604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30.06.2022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30.06.2022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30.06.2022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30.06.2022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30.06.2022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30.06.2022 г.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30.06.2022 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30.06.2022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30.06.2022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30.06.2022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30.06.2022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30.06.2022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30.06.2022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30.06.2022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30.06.2022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30.06.2022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30.06.2022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30.06.2022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30.06.2022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30.06.2022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30.06.2022 г.</v>
      </c>
      <c r="D580" s="105" t="s">
        <v>583</v>
      </c>
      <c r="E580" s="496">
        <v>4</v>
      </c>
      <c r="F580" s="105" t="s">
        <v>582</v>
      </c>
      <c r="H580" s="105">
        <f>'Справка 6'!G42</f>
        <v>2608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30.06.2022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30.06.2022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30.06.2022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30.06.2022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30.06.2022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30.06.2022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30.06.2022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30.06.2022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30.06.2022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30.06.2022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30.06.2022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30.06.2022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30.06.2022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30.06.2022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30.06.2022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30.06.2022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30.06.2022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30.06.2022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30.06.2022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30.06.2022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30.06.2022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30.06.2022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30.06.2022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30.06.2022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30.06.2022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30.06.2022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30.06.2022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30.06.2022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30.06.2022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30.06.2022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30.06.2022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30.06.2022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30.06.2022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30.06.2022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30.06.2022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30.06.2022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30.06.2022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30.06.2022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30.06.2022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30.06.2022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30.06.2022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30.06.2022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30.06.2022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30.06.2022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30.06.2022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30.06.2022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30.06.2022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30.06.2022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30.06.2022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30.06.2022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30.06.2022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30.06.2022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30.06.2022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30.06.2022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30.06.2022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30.06.2022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30.06.2022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30.06.2022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30.06.2022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30.06.2022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30.06.2022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30.06.2022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519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30.06.2022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1277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30.06.2022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84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30.06.2022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136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30.06.2022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30.06.2022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30.06.2022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3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30.06.2022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2604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30.06.2022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30.06.2022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30.06.2022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30.06.2022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30.06.2022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30.06.2022 г.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30.06.2022 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30.06.2022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30.06.2022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30.06.2022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30.06.2022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30.06.2022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30.06.2022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30.06.2022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30.06.2022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30.06.2022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30.06.2022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30.06.2022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30.06.2022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30.06.2022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30.06.2022 г.</v>
      </c>
      <c r="D670" s="105" t="s">
        <v>583</v>
      </c>
      <c r="E670" s="496">
        <v>7</v>
      </c>
      <c r="F670" s="105" t="s">
        <v>582</v>
      </c>
      <c r="H670" s="105">
        <f>'Справка 6'!J42</f>
        <v>2608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30.06.2022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30.06.2022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252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30.06.2022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867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30.06.2022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49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30.06.2022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83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30.06.2022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30.06.2022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30.06.2022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30.06.2022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1251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30.06.2022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30.06.2022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30.06.2022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30.06.2022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30.06.2022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30.06.2022 г.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30.06.2022 г.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30.06.2022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30.06.2022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30.06.2022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30.06.2022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30.06.2022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30.06.2022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30.06.2022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30.06.2022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30.06.2022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30.06.2022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30.06.2022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30.06.2022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30.06.2022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30.06.2022 г.</v>
      </c>
      <c r="D700" s="105" t="s">
        <v>583</v>
      </c>
      <c r="E700" s="496">
        <v>8</v>
      </c>
      <c r="F700" s="105" t="s">
        <v>582</v>
      </c>
      <c r="H700" s="105">
        <f>'Справка 6'!K42</f>
        <v>1255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30.06.2022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30.06.2022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30.06.2022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38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30.06.2022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30.06.2022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30.06.2022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30.06.2022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30.06.2022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30.06.2022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56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30.06.2022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30.06.2022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30.06.2022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30.06.2022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30.06.2022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30.06.2022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30.06.2022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30.06.2022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30.06.2022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30.06.2022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30.06.2022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30.06.2022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30.06.2022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30.06.2022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30.06.2022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30.06.2022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30.06.2022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30.06.2022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30.06.2022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30.06.2022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30.06.2022 г.</v>
      </c>
      <c r="D730" s="105" t="s">
        <v>583</v>
      </c>
      <c r="E730" s="496">
        <v>9</v>
      </c>
      <c r="F730" s="105" t="s">
        <v>582</v>
      </c>
      <c r="H730" s="105">
        <f>'Справка 6'!L42</f>
        <v>56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30.06.2022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30.06.2022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30.06.2022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20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30.06.2022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30.06.2022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30.06.2022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30.06.2022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30.06.2022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30.06.2022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20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30.06.2022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30.06.2022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30.06.2022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30.06.2022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30.06.2022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30.06.2022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30.06.2022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30.06.2022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30.06.2022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30.06.2022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30.06.2022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30.06.2022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30.06.2022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30.06.2022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30.06.2022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30.06.2022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30.06.2022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30.06.2022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30.06.2022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30.06.2022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30.06.2022 г.</v>
      </c>
      <c r="D760" s="105" t="s">
        <v>583</v>
      </c>
      <c r="E760" s="496">
        <v>10</v>
      </c>
      <c r="F760" s="105" t="s">
        <v>582</v>
      </c>
      <c r="H760" s="105">
        <f>'Справка 6'!M42</f>
        <v>20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30.06.2022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30.06.2022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262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30.06.2022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885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30.06.2022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51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30.06.2022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89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30.06.2022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30.06.2022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30.06.2022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30.06.2022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1287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30.06.2022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30.06.2022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30.06.2022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30.06.2022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30.06.2022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30.06.2022 г.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30.06.2022 г.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30.06.2022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30.06.2022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30.06.2022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30.06.2022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30.06.2022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30.06.2022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30.06.2022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30.06.2022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30.06.2022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30.06.2022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30.06.2022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30.06.2022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30.06.2022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30.06.2022 г.</v>
      </c>
      <c r="D790" s="105" t="s">
        <v>583</v>
      </c>
      <c r="E790" s="496">
        <v>11</v>
      </c>
      <c r="F790" s="105" t="s">
        <v>582</v>
      </c>
      <c r="H790" s="105">
        <f>'Справка 6'!N42</f>
        <v>1291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30.06.2022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30.06.2022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30.06.2022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30.06.2022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30.06.2022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30.06.2022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30.06.2022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30.06.2022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30.06.2022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30.06.2022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30.06.2022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30.06.2022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30.06.2022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30.06.2022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30.06.2022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30.06.2022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30.06.2022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30.06.2022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30.06.2022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30.06.2022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30.06.2022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30.06.2022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30.06.2022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30.06.2022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30.06.2022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30.06.2022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30.06.2022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30.06.2022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30.06.2022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30.06.2022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30.06.2022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30.06.2022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30.06.2022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30.06.2022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30.06.2022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30.06.2022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30.06.2022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30.06.2022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30.06.2022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30.06.2022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30.06.2022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30.06.2022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30.06.2022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30.06.2022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30.06.2022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30.06.2022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30.06.2022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30.06.2022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30.06.2022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30.06.2022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30.06.2022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30.06.2022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30.06.2022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30.06.2022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30.06.2022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30.06.2022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30.06.2022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30.06.2022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30.06.2022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30.06.2022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30.06.2022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30.06.2022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262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30.06.2022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885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30.06.2022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51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30.06.2022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89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30.06.2022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30.06.2022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30.06.2022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30.06.2022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1287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30.06.2022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30.06.2022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30.06.2022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30.06.2022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30.06.2022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30.06.2022 г.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30.06.2022 г.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30.06.2022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30.06.2022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30.06.2022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30.06.2022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30.06.2022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30.06.2022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30.06.2022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30.06.2022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30.06.2022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30.06.2022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30.06.2022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30.06.2022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30.06.2022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30.06.2022 г.</v>
      </c>
      <c r="D880" s="105" t="s">
        <v>583</v>
      </c>
      <c r="E880" s="496">
        <v>14</v>
      </c>
      <c r="F880" s="105" t="s">
        <v>582</v>
      </c>
      <c r="H880" s="105">
        <f>'Справка 6'!Q42</f>
        <v>1291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30.06.2022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30.06.2022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257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30.06.2022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392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30.06.2022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33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30.06.2022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47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30.06.2022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30.06.2022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30.06.2022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30.06.2022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1317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30.06.2022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30.06.2022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30.06.2022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30.06.2022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30.06.2022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30.06.2022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30.06.2022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30.06.2022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30.06.2022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30.06.2022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30.06.2022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30.06.2022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30.06.2022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30.06.2022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30.06.2022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30.06.2022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30.06.2022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30.06.2022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30.06.2022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30.06.2022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30.06.2022 г.</v>
      </c>
      <c r="D910" s="105" t="s">
        <v>583</v>
      </c>
      <c r="E910" s="496">
        <v>15</v>
      </c>
      <c r="F910" s="105" t="s">
        <v>582</v>
      </c>
      <c r="H910" s="105">
        <f>'Справка 6'!R42</f>
        <v>1317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30.06.2022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30.06.2022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30.06.2022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30.06.2022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30.06.2022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30.06.2022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30.06.2022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30.06.2022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30.06.2022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30.06.2022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30.06.2022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30.06.2022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505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30.06.2022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30.06.2022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505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30.06.2022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30.06.2022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67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30.06.2022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30.06.2022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30.06.2022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30.06.2022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30.06.2022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30.06.2022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30.06.2022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30.06.2022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30.06.2022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30.06.2022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30.06.2022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30.06.2022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30.06.2022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30.06.2022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30.06.2022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578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30.06.2022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578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30.06.2022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30.06.2022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30.06.2022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30.06.2022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30.06.2022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30.06.2022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30.06.2022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30.06.2022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30.06.2022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30.06.2022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30.06.2022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30.06.2022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505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30.06.2022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30.06.2022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505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30.06.2022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30.06.2022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67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30.06.2022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30.06.2022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30.06.2022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30.06.2022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30.06.2022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30.06.2022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30.06.2022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30.06.2022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30.06.2022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30.06.2022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30.06.2022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30.06.2022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30.06.2022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30.06.2022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30.06.2022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578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30.06.2022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578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30.06.2022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30.06.2022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30.06.2022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30.06.2022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30.06.2022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30.06.2022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30.06.2022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30.06.2022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30.06.2022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30.06.2022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30.06.2022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30.06.2022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30.06.2022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30.06.2022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30.06.2022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30.06.2022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30.06.2022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30.06.2022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30.06.2022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30.06.2022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30.06.2022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30.06.2022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30.06.2022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30.06.2022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30.06.2022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30.06.2022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30.06.2022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30.06.2022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30.06.2022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30.06.2022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30.06.2022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30.06.2022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30.06.2022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30.06.2022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30.06.2022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30.06.2022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30.06.2022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30.06.2022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30.06.2022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30.06.2022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30.06.2022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30.06.2022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30.06.2022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30.06.2022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30.06.2022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69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30.06.2022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69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30.06.2022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69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30.06.2022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30.06.2022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30.06.2022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30.06.2022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30.06.2022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30.06.2022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30.06.2022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30.06.2022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30.06.2022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30.06.2022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30.06.2022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30.06.2022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30.06.2022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30.06.2022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30.06.2022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30.06.2022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139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30.06.2022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30.06.2022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30.06.2022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30.06.2022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23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30.06.2022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90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30.06.2022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30.06.2022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30.06.2022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90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30.06.2022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30.06.2022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30.06.2022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140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30.06.2022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249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30.06.2022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30.06.2022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30.06.2022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30.06.2022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30.06.2022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30.06.2022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30.06.2022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30.06.2022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30.06.2022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30.06.2022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30.06.2022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30.06.2022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30.06.2022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69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30.06.2022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69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30.06.2022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69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30.06.2022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30.06.2022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30.06.2022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30.06.2022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30.06.2022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30.06.2022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30.06.2022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30.06.2022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30.06.2022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30.06.2022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30.06.2022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30.06.2022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30.06.2022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30.06.2022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30.06.2022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30.06.2022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139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30.06.2022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30.06.2022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30.06.2022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30.06.2022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23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30.06.2022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90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30.06.2022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30.06.2022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30.06.2022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90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30.06.2022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30.06.2022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30.06.2022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140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30.06.2022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249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30.06.2022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30.06.2022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30.06.2022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30.06.2022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30.06.2022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30.06.2022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30.06.2022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30.06.2022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30.06.2022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30.06.2022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30.06.2022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30.06.2022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30.06.2022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30.06.2022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30.06.2022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30.06.2022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30.06.2022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30.06.2022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30.06.2022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30.06.2022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30.06.2022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30.06.2022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30.06.2022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30.06.2022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30.06.2022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30.06.2022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30.06.2022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30.06.2022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30.06.2022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30.06.2022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30.06.2022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30.06.2022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30.06.2022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30.06.2022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30.06.2022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30.06.2022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30.06.2022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30.06.2022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30.06.2022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30.06.2022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30.06.2022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30.06.2022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30.06.2022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30.06.2022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30.06.2022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30.06.2022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30.06.2022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30.06.2022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30.06.2022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30.06.2022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30.06.2022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30.06.2022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30.06.2022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30.06.2022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30.06.2022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30.06.2022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30.06.2022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30.06.2022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30.06.2022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30.06.2022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30.06.2022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30.06.2022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30.06.2022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30.06.2022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30.06.2022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30.06.2022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30.06.2022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30.06.2022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30.06.2022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30.06.2022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30.06.2022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30.06.2022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30.06.2022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30.06.2022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30.06.2022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30.06.2022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30.06.2022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30.06.2022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30.06.2022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30.06.2022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30.06.2022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30.06.2022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30.06.2022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30.06.2022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30.06.2022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30.06.2022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30.06.2022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30.06.2022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30.06.2022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30.06.2022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30.06.2022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30.06.2022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30.06.2022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30.06.2022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30.06.2022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30.06.2022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30.06.2022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30.06.2022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30.06.2022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30.06.2022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30.06.2022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30.06.2022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30.06.2022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30.06.2022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30.06.2022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30.06.2022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30.06.2022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30.06.2022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30.06.2022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30.06.2022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30.06.2022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30.06.2022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30.06.2022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30.06.2022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30.06.2022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30.06.2022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30.06.2022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30.06.2022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30.06.2022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30.06.2022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30.06.2022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30.06.2022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30.06.2022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30.06.2022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30.06.2022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30.06.2022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30.06.2022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30.06.2022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30.06.2022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30.06.2022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30.06.2022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30.06.2022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30.06.2022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30.06.2022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30.06.2022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30.06.2022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30.06.2022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30.06.2022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30.06.2022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30.06.2022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30.06.2022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30.06.2022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30.06.2022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30.06.2022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30.06.2022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30.06.2022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30.06.2022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30.06.2022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30.06.2022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30.06.2022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30.06.2022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30.06.2022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30.06.2022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30.06.2022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30.06.2022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30.06.2022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30.06.2022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30.06.2022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30.06.2022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30.06.2022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30.06.2022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30.06.2022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30.06.2022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30.06.2022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30.06.2022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30.06.2022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30.06.2022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30.06.2022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30.06.2022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30.06.2022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30.06.2022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30.06.2022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30.06.2022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30.06.2022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30.06.2022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30.06.2022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30.06.2022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30.06.2022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30.06.2022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30.06.2022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30.06.2022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30.06.2022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30.06.2022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30.06.2022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30.06.2022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30.06.2022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30.06.2022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30.06.2022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30.06.2022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30.06.2022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30.06.2022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30.06.2022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30.06.2022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30.06.2022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30.06.2022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30.06.2022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30.06.2022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30.06.2022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30.06.2022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30.06.2022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30.06.2022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30.06.2022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30.06.2022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30.06.2022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30.06.2022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30.06.2022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30.06.2022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30.06.2022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30.06.2022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30.06.2022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30.06.2022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30.06.2022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30.06.2022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30.06.2022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30.06.2022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30.06.2022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30.06.2022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30.06.2022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30.06.2022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30.06.2022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30.06.2022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30.06.2022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30.06.2022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30.06.2022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30.06.2022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30.06.2022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30.06.2022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30.06.2022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30.06.2022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30.06.2022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30.06.2022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30.06.2022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30.06.2022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30.06.2022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30.06.2022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30.06.2022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30.06.2022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30.06.2022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30.06.2022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30.06.2022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257</v>
      </c>
      <c r="D13" s="196">
        <v>267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392</v>
      </c>
      <c r="D14" s="196">
        <v>306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33</v>
      </c>
      <c r="D15" s="196">
        <v>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47</v>
      </c>
      <c r="D16" s="196">
        <v>58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1317</v>
      </c>
      <c r="D20" s="598">
        <f>SUM(D12:D19)</f>
        <v>1249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359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941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379</v>
      </c>
      <c r="H28" s="596">
        <f>SUM(H29:H31)</f>
        <v>469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469</v>
      </c>
      <c r="H29" s="196">
        <v>469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657</v>
      </c>
      <c r="H34" s="598">
        <f>H28+H32+H33</f>
        <v>379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1998</v>
      </c>
      <c r="H37" s="600">
        <f>H26+H18+H34</f>
        <v>1720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</v>
      </c>
      <c r="H54" s="196">
        <v>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1317</v>
      </c>
      <c r="D56" s="602">
        <f>D20+D21+D22+D28+D33+D46+D52+D54+D55</f>
        <v>1249</v>
      </c>
      <c r="E56" s="100" t="s">
        <v>850</v>
      </c>
      <c r="F56" s="99" t="s">
        <v>172</v>
      </c>
      <c r="G56" s="599">
        <f>G50+G52+G53+G54+G55</f>
        <v>40</v>
      </c>
      <c r="H56" s="600">
        <f>H50+H52+H53+H54+H55</f>
        <v>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68</v>
      </c>
      <c r="D59" s="196">
        <v>73</v>
      </c>
      <c r="E59" s="201" t="s">
        <v>180</v>
      </c>
      <c r="F59" s="486" t="s">
        <v>181</v>
      </c>
      <c r="G59" s="197">
        <v>69</v>
      </c>
      <c r="H59" s="196">
        <v>13</v>
      </c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140</v>
      </c>
      <c r="H61" s="596">
        <f>SUM(H62:H68)</f>
        <v>60</v>
      </c>
    </row>
    <row r="62" spans="1:13" ht="15.75">
      <c r="A62" s="89" t="s">
        <v>186</v>
      </c>
      <c r="B62" s="94" t="s">
        <v>187</v>
      </c>
      <c r="C62" s="197">
        <v>71</v>
      </c>
      <c r="D62" s="196">
        <v>127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>
        <v>38</v>
      </c>
      <c r="E64" s="89" t="s">
        <v>199</v>
      </c>
      <c r="F64" s="93" t="s">
        <v>200</v>
      </c>
      <c r="G64" s="197">
        <v>5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160</v>
      </c>
      <c r="D65" s="598">
        <f>SUM(D59:D64)</f>
        <v>259</v>
      </c>
      <c r="E65" s="89" t="s">
        <v>201</v>
      </c>
      <c r="F65" s="93" t="s">
        <v>202</v>
      </c>
      <c r="G65" s="197">
        <v>12</v>
      </c>
      <c r="H65" s="196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23</v>
      </c>
      <c r="H66" s="196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505</v>
      </c>
      <c r="D68" s="196">
        <v>132</v>
      </c>
      <c r="E68" s="89" t="s">
        <v>212</v>
      </c>
      <c r="F68" s="93" t="s">
        <v>213</v>
      </c>
      <c r="G68" s="197">
        <v>90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67</v>
      </c>
      <c r="D69" s="196">
        <v>76</v>
      </c>
      <c r="E69" s="201" t="s">
        <v>79</v>
      </c>
      <c r="F69" s="93" t="s">
        <v>216</v>
      </c>
      <c r="G69" s="197"/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209</v>
      </c>
      <c r="H71" s="598">
        <f>H59+H60+H61+H69+H70</f>
        <v>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578</v>
      </c>
      <c r="D76" s="598">
        <f>SUM(D68:D75)</f>
        <v>209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209</v>
      </c>
      <c r="H79" s="600">
        <f>H71+H73+H75+H77</f>
        <v>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182</v>
      </c>
      <c r="D89" s="196">
        <v>113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189</v>
      </c>
      <c r="D92" s="598">
        <f>SUM(D88:D91)</f>
        <v>120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930</v>
      </c>
      <c r="D94" s="602">
        <f>D65+D76+D85+D92+D93</f>
        <v>591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2247</v>
      </c>
      <c r="D95" s="604">
        <f>D94+D56</f>
        <v>1840</v>
      </c>
      <c r="E95" s="229" t="s">
        <v>942</v>
      </c>
      <c r="F95" s="489" t="s">
        <v>268</v>
      </c>
      <c r="G95" s="603">
        <f>G37+G40+G56+G79</f>
        <v>2247</v>
      </c>
      <c r="H95" s="604">
        <f>H37+H40+H56+H79</f>
        <v>1840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27.07.2022г.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187</v>
      </c>
      <c r="D12" s="317">
        <v>146</v>
      </c>
      <c r="E12" s="194" t="s">
        <v>277</v>
      </c>
      <c r="F12" s="240" t="s">
        <v>278</v>
      </c>
      <c r="G12" s="316">
        <v>736</v>
      </c>
      <c r="H12" s="317">
        <v>287</v>
      </c>
    </row>
    <row r="13" spans="1:8" ht="15.75">
      <c r="A13" s="194" t="s">
        <v>279</v>
      </c>
      <c r="B13" s="190" t="s">
        <v>280</v>
      </c>
      <c r="C13" s="316">
        <v>33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56</v>
      </c>
      <c r="D14" s="317">
        <v>57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152</v>
      </c>
      <c r="D15" s="317">
        <v>161</v>
      </c>
      <c r="E15" s="245" t="s">
        <v>79</v>
      </c>
      <c r="F15" s="240" t="s">
        <v>289</v>
      </c>
      <c r="G15" s="316">
        <v>67</v>
      </c>
      <c r="H15" s="317">
        <v>15</v>
      </c>
    </row>
    <row r="16" spans="1:8" ht="15.75">
      <c r="A16" s="194" t="s">
        <v>290</v>
      </c>
      <c r="B16" s="190" t="s">
        <v>291</v>
      </c>
      <c r="C16" s="316">
        <v>30</v>
      </c>
      <c r="D16" s="317">
        <v>30</v>
      </c>
      <c r="E16" s="236" t="s">
        <v>52</v>
      </c>
      <c r="F16" s="264" t="s">
        <v>292</v>
      </c>
      <c r="G16" s="628">
        <f>SUM(G12:G15)</f>
        <v>803</v>
      </c>
      <c r="H16" s="629">
        <f>SUM(H12:H15)</f>
        <v>302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57</v>
      </c>
      <c r="D18" s="317">
        <v>8</v>
      </c>
      <c r="E18" s="234" t="s">
        <v>297</v>
      </c>
      <c r="F18" s="238" t="s">
        <v>298</v>
      </c>
      <c r="G18" s="639">
        <v>8</v>
      </c>
      <c r="H18" s="640">
        <v>45</v>
      </c>
    </row>
    <row r="19" spans="1:8" ht="15.75">
      <c r="A19" s="194" t="s">
        <v>299</v>
      </c>
      <c r="B19" s="190" t="s">
        <v>300</v>
      </c>
      <c r="C19" s="316">
        <v>16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531</v>
      </c>
      <c r="D22" s="629">
        <f>SUM(D12:D18)+D19</f>
        <v>421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533</v>
      </c>
      <c r="D31" s="635">
        <f>D29+D22</f>
        <v>423</v>
      </c>
      <c r="E31" s="251" t="s">
        <v>824</v>
      </c>
      <c r="F31" s="266" t="s">
        <v>331</v>
      </c>
      <c r="G31" s="253">
        <f>G16+G18+G27</f>
        <v>811</v>
      </c>
      <c r="H31" s="254">
        <f>H16+H18+H27</f>
        <v>347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533</v>
      </c>
      <c r="D36" s="637">
        <f>D31-D34+D35</f>
        <v>423</v>
      </c>
      <c r="E36" s="262" t="s">
        <v>346</v>
      </c>
      <c r="F36" s="256" t="s">
        <v>347</v>
      </c>
      <c r="G36" s="267">
        <f>G35-G34+G31</f>
        <v>811</v>
      </c>
      <c r="H36" s="268">
        <f>H35-H34+H31</f>
        <v>347</v>
      </c>
    </row>
    <row r="37" spans="1:8" ht="15.75">
      <c r="A37" s="261" t="s">
        <v>348</v>
      </c>
      <c r="B37" s="231" t="s">
        <v>349</v>
      </c>
      <c r="C37" s="634">
        <f>IF((G36-C36)&gt;0,G36-C36,0)</f>
        <v>278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76</v>
      </c>
    </row>
    <row r="45" spans="1:8" ht="16.5" thickBot="1">
      <c r="A45" s="270" t="s">
        <v>371</v>
      </c>
      <c r="B45" s="271" t="s">
        <v>372</v>
      </c>
      <c r="C45" s="630">
        <f>C36+C38+C42</f>
        <v>811</v>
      </c>
      <c r="D45" s="631">
        <f>D36+D38+D42</f>
        <v>423</v>
      </c>
      <c r="E45" s="270" t="s">
        <v>373</v>
      </c>
      <c r="F45" s="272" t="s">
        <v>374</v>
      </c>
      <c r="G45" s="630">
        <f>G42+G36</f>
        <v>811</v>
      </c>
      <c r="H45" s="631">
        <f>H42+H36</f>
        <v>423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27.07.2022г.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382</v>
      </c>
      <c r="D11" s="196">
        <v>209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-186</v>
      </c>
      <c r="D14" s="196">
        <v>-193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190</v>
      </c>
      <c r="D21" s="659">
        <f>SUM(D11:D20)</f>
        <v>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-90</v>
      </c>
      <c r="D23" s="196">
        <v>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-90</v>
      </c>
      <c r="D33" s="659">
        <f>SUM(D23:D32)</f>
        <v>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-31</v>
      </c>
      <c r="D39" s="196">
        <v>-40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</v>
      </c>
      <c r="D43" s="661">
        <f>SUM(D35:D42)</f>
        <v>-41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69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120</v>
      </c>
      <c r="D45" s="309">
        <v>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189</v>
      </c>
      <c r="D46" s="311">
        <f>D45+D44</f>
        <v>62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189</v>
      </c>
      <c r="D47" s="298">
        <v>62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27.07.2022г.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469</v>
      </c>
      <c r="J13" s="584">
        <f>'1-Баланс'!H30+'1-Баланс'!H33</f>
        <v>-90</v>
      </c>
      <c r="K13" s="585"/>
      <c r="L13" s="584">
        <f>SUM(C13:K13)</f>
        <v>1720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469</v>
      </c>
      <c r="J17" s="653">
        <f t="shared" si="2"/>
        <v>-90</v>
      </c>
      <c r="K17" s="653">
        <f t="shared" si="2"/>
        <v>0</v>
      </c>
      <c r="L17" s="584">
        <f t="shared" si="1"/>
        <v>1720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278</v>
      </c>
      <c r="J18" s="584">
        <f>+'1-Баланс'!G33</f>
        <v>0</v>
      </c>
      <c r="K18" s="585"/>
      <c r="L18" s="584">
        <f t="shared" si="1"/>
        <v>278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359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747</v>
      </c>
      <c r="J31" s="653">
        <f t="shared" si="6"/>
        <v>-90</v>
      </c>
      <c r="K31" s="653">
        <f t="shared" si="6"/>
        <v>0</v>
      </c>
      <c r="L31" s="584">
        <f t="shared" si="1"/>
        <v>1998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359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747</v>
      </c>
      <c r="J34" s="587">
        <f t="shared" si="7"/>
        <v>-90</v>
      </c>
      <c r="K34" s="587">
        <f t="shared" si="7"/>
        <v>0</v>
      </c>
      <c r="L34" s="651">
        <f t="shared" si="1"/>
        <v>1998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27.07.2022г.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30.06.2022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27.07.2022г.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519</v>
      </c>
      <c r="E12" s="328"/>
      <c r="F12" s="328"/>
      <c r="G12" s="329">
        <f aca="true" t="shared" si="2" ref="G12:G41">D12+E12-F12</f>
        <v>519</v>
      </c>
      <c r="H12" s="328"/>
      <c r="I12" s="328"/>
      <c r="J12" s="329">
        <f aca="true" t="shared" si="3" ref="J12:J41">G12+H12-I12</f>
        <v>519</v>
      </c>
      <c r="K12" s="328">
        <v>252</v>
      </c>
      <c r="L12" s="328">
        <v>10</v>
      </c>
      <c r="M12" s="328"/>
      <c r="N12" s="329">
        <f aca="true" t="shared" si="4" ref="N12:N41">K12+L12-M12</f>
        <v>262</v>
      </c>
      <c r="O12" s="328"/>
      <c r="P12" s="328"/>
      <c r="Q12" s="329">
        <f t="shared" si="0"/>
        <v>262</v>
      </c>
      <c r="R12" s="340">
        <f t="shared" si="1"/>
        <v>257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1172</v>
      </c>
      <c r="E13" s="328">
        <v>127</v>
      </c>
      <c r="F13" s="328">
        <v>22</v>
      </c>
      <c r="G13" s="329">
        <f t="shared" si="2"/>
        <v>1277</v>
      </c>
      <c r="H13" s="328"/>
      <c r="I13" s="328"/>
      <c r="J13" s="329">
        <f t="shared" si="3"/>
        <v>1277</v>
      </c>
      <c r="K13" s="328">
        <v>867</v>
      </c>
      <c r="L13" s="328">
        <v>38</v>
      </c>
      <c r="M13" s="328">
        <v>20</v>
      </c>
      <c r="N13" s="329">
        <f t="shared" si="4"/>
        <v>885</v>
      </c>
      <c r="O13" s="328"/>
      <c r="P13" s="328"/>
      <c r="Q13" s="329">
        <f t="shared" si="0"/>
        <v>885</v>
      </c>
      <c r="R13" s="340">
        <f t="shared" si="1"/>
        <v>392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/>
      <c r="F14" s="328"/>
      <c r="G14" s="329">
        <f t="shared" si="2"/>
        <v>84</v>
      </c>
      <c r="H14" s="328"/>
      <c r="I14" s="328"/>
      <c r="J14" s="329">
        <f t="shared" si="3"/>
        <v>84</v>
      </c>
      <c r="K14" s="328">
        <v>49</v>
      </c>
      <c r="L14" s="328">
        <v>2</v>
      </c>
      <c r="M14" s="328"/>
      <c r="N14" s="329">
        <f t="shared" si="4"/>
        <v>51</v>
      </c>
      <c r="O14" s="328"/>
      <c r="P14" s="328"/>
      <c r="Q14" s="329">
        <f t="shared" si="0"/>
        <v>51</v>
      </c>
      <c r="R14" s="340">
        <f t="shared" si="1"/>
        <v>33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136</v>
      </c>
      <c r="E15" s="328"/>
      <c r="F15" s="328"/>
      <c r="G15" s="329">
        <f t="shared" si="2"/>
        <v>136</v>
      </c>
      <c r="H15" s="328"/>
      <c r="I15" s="328"/>
      <c r="J15" s="329">
        <f t="shared" si="3"/>
        <v>136</v>
      </c>
      <c r="K15" s="328">
        <v>83</v>
      </c>
      <c r="L15" s="328">
        <v>6</v>
      </c>
      <c r="M15" s="328"/>
      <c r="N15" s="329">
        <f t="shared" si="4"/>
        <v>89</v>
      </c>
      <c r="O15" s="328"/>
      <c r="P15" s="328"/>
      <c r="Q15" s="329">
        <f t="shared" si="0"/>
        <v>89</v>
      </c>
      <c r="R15" s="340">
        <f t="shared" si="1"/>
        <v>47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</v>
      </c>
      <c r="E18" s="328"/>
      <c r="F18" s="328"/>
      <c r="G18" s="329">
        <f t="shared" si="2"/>
        <v>3</v>
      </c>
      <c r="H18" s="328"/>
      <c r="I18" s="328"/>
      <c r="J18" s="329">
        <f t="shared" si="3"/>
        <v>3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2499</v>
      </c>
      <c r="E19" s="330">
        <f>SUM(E11:E18)</f>
        <v>127</v>
      </c>
      <c r="F19" s="330">
        <f>SUM(F11:F18)</f>
        <v>22</v>
      </c>
      <c r="G19" s="329">
        <f t="shared" si="2"/>
        <v>2604</v>
      </c>
      <c r="H19" s="330">
        <f>SUM(H11:H18)</f>
        <v>0</v>
      </c>
      <c r="I19" s="330">
        <f>SUM(I11:I18)</f>
        <v>0</v>
      </c>
      <c r="J19" s="329">
        <f t="shared" si="3"/>
        <v>2604</v>
      </c>
      <c r="K19" s="330">
        <f>SUM(K11:K18)</f>
        <v>1251</v>
      </c>
      <c r="L19" s="330">
        <f>SUM(L11:L18)</f>
        <v>56</v>
      </c>
      <c r="M19" s="330">
        <f>SUM(M11:M18)</f>
        <v>20</v>
      </c>
      <c r="N19" s="329">
        <f t="shared" si="4"/>
        <v>1287</v>
      </c>
      <c r="O19" s="330">
        <f>SUM(O11:O18)</f>
        <v>0</v>
      </c>
      <c r="P19" s="330">
        <f>SUM(P11:P18)</f>
        <v>0</v>
      </c>
      <c r="Q19" s="329">
        <f t="shared" si="0"/>
        <v>1287</v>
      </c>
      <c r="R19" s="340">
        <f t="shared" si="1"/>
        <v>1317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2503</v>
      </c>
      <c r="E42" s="349">
        <f>E19+E20+E21+E27+E40+E41</f>
        <v>127</v>
      </c>
      <c r="F42" s="349">
        <f aca="true" t="shared" si="11" ref="F42:R42">F19+F20+F21+F27+F40+F41</f>
        <v>22</v>
      </c>
      <c r="G42" s="349">
        <f t="shared" si="11"/>
        <v>2608</v>
      </c>
      <c r="H42" s="349">
        <f t="shared" si="11"/>
        <v>0</v>
      </c>
      <c r="I42" s="349">
        <f t="shared" si="11"/>
        <v>0</v>
      </c>
      <c r="J42" s="349">
        <f t="shared" si="11"/>
        <v>2608</v>
      </c>
      <c r="K42" s="349">
        <f t="shared" si="11"/>
        <v>1255</v>
      </c>
      <c r="L42" s="349">
        <f t="shared" si="11"/>
        <v>56</v>
      </c>
      <c r="M42" s="349">
        <f t="shared" si="11"/>
        <v>20</v>
      </c>
      <c r="N42" s="349">
        <f t="shared" si="11"/>
        <v>1291</v>
      </c>
      <c r="O42" s="349">
        <f t="shared" si="11"/>
        <v>0</v>
      </c>
      <c r="P42" s="349">
        <f t="shared" si="11"/>
        <v>0</v>
      </c>
      <c r="Q42" s="349">
        <f t="shared" si="11"/>
        <v>1291</v>
      </c>
      <c r="R42" s="350">
        <f t="shared" si="11"/>
        <v>1317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27.07.2022г.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505</v>
      </c>
      <c r="D26" s="362">
        <f>SUM(D27:D29)</f>
        <v>505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505</v>
      </c>
      <c r="D28" s="368">
        <v>505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67</v>
      </c>
      <c r="D30" s="368">
        <v>67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578</v>
      </c>
      <c r="D45" s="438">
        <f>D26+D30+D31+D33+D32+D34+D35+D40</f>
        <v>578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578</v>
      </c>
      <c r="D46" s="444">
        <f>D45+D23+D21+D11</f>
        <v>578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69</v>
      </c>
      <c r="D66" s="197">
        <v>69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69</v>
      </c>
      <c r="D67" s="197">
        <v>69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69</v>
      </c>
      <c r="D68" s="435">
        <f>D54+D58+D63+D64+D65+D66</f>
        <v>69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40</v>
      </c>
      <c r="D70" s="197">
        <v>40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139</v>
      </c>
      <c r="D87" s="134">
        <f>SUM(D88:D92)+D96</f>
        <v>139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23</v>
      </c>
      <c r="D91" s="197">
        <v>23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90</v>
      </c>
      <c r="D92" s="138">
        <f>SUM(D93:D95)</f>
        <v>90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90</v>
      </c>
      <c r="D95" s="197">
        <v>90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140</v>
      </c>
      <c r="D98" s="433">
        <f>D87+D82+D77+D73+D97</f>
        <v>140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249</v>
      </c>
      <c r="D99" s="427">
        <f>D98+D70+D68</f>
        <v>249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27.07.2022г.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L21" sqref="L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27.07.2022г.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2022-07-26T10:45:18Z</cp:lastPrinted>
  <dcterms:created xsi:type="dcterms:W3CDTF">2006-09-16T00:00:00Z</dcterms:created>
  <dcterms:modified xsi:type="dcterms:W3CDTF">2022-07-26T10:51:59Z</dcterms:modified>
  <cp:category/>
  <cp:version/>
  <cp:contentType/>
  <cp:contentStatus/>
</cp:coreProperties>
</file>