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611" yWindow="705" windowWidth="15135" windowHeight="9300" activeTab="2"/>
  </bookViews>
  <sheets>
    <sheet name="NSA" sheetId="1" r:id="rId1"/>
    <sheet name="prilojenie 1" sheetId="2" r:id="rId2"/>
    <sheet name="info" sheetId="3" r:id="rId3"/>
  </sheets>
  <definedNames/>
  <calcPr fullCalcOnLoad="1"/>
</workbook>
</file>

<file path=xl/sharedStrings.xml><?xml version="1.0" encoding="utf-8"?>
<sst xmlns="http://schemas.openxmlformats.org/spreadsheetml/2006/main" count="178" uniqueCount="139">
  <si>
    <t>Прогрес</t>
  </si>
  <si>
    <t>1)  Данни по чл.18, ал.1 т.1: Структура на портфейла</t>
  </si>
  <si>
    <t>Сравнителна таблица с обобщена информация на данните за разходите за изминалия период, както и на съответните данни за предходните два отчетни периода:</t>
  </si>
  <si>
    <t>Разходи</t>
  </si>
  <si>
    <t>С Т О Й Н О С Т   В  Л Е В А</t>
  </si>
  <si>
    <t>Разходи към УД-свързани с управлението</t>
  </si>
  <si>
    <t>4) Приходи от управление на дейността или портфейла през отчетния период</t>
  </si>
  <si>
    <t>Приходи</t>
  </si>
  <si>
    <t>С Т О Й Н О С Т  В  Л Е В А</t>
  </si>
  <si>
    <t>Приходи от лихви</t>
  </si>
  <si>
    <t>Приходи от операции с финансови активи и инструменти</t>
  </si>
  <si>
    <t>ІІ Данни по чл.18, ал. 2</t>
  </si>
  <si>
    <t>Таблица за структурата и обема на инвестицийте в портфейла на ДФ Сомони Прогрес в началото и в края на отчетния период:</t>
  </si>
  <si>
    <t>ВИДОВЕ ЦК</t>
  </si>
  <si>
    <t>по ISIN код</t>
  </si>
  <si>
    <t>Преоценена стойност</t>
  </si>
  <si>
    <t>Процент от стойността на активите</t>
  </si>
  <si>
    <t>АКЦИИ</t>
  </si>
  <si>
    <t>Сума</t>
  </si>
  <si>
    <t>%</t>
  </si>
  <si>
    <t>BG1100033981</t>
  </si>
  <si>
    <t>BG11TOSOAT18</t>
  </si>
  <si>
    <t>BG1100046066</t>
  </si>
  <si>
    <t>BG11ORRUAT13</t>
  </si>
  <si>
    <t>BG1100075065</t>
  </si>
  <si>
    <t>BG1100081055</t>
  </si>
  <si>
    <t>BG11SVVAAT11</t>
  </si>
  <si>
    <t>BG11KOVABT17</t>
  </si>
  <si>
    <t>BG1100129052</t>
  </si>
  <si>
    <t>BG1100031985</t>
  </si>
  <si>
    <t>ДЯЛОВЕ</t>
  </si>
  <si>
    <t>ОБЛИГАЦИИ</t>
  </si>
  <si>
    <t>В БРОЙ И РАЗПЛАЩАТЕЛНИ СМЕТКИ</t>
  </si>
  <si>
    <t>ВЗЕМАНИЯ</t>
  </si>
  <si>
    <t>ОБЩО АКТИВИ</t>
  </si>
  <si>
    <t>Дата</t>
  </si>
  <si>
    <t>Вид операция</t>
  </si>
  <si>
    <t>Брой дялове</t>
  </si>
  <si>
    <t xml:space="preserve">Цена </t>
  </si>
  <si>
    <t>Сума в лева</t>
  </si>
  <si>
    <t>ОБЩО</t>
  </si>
  <si>
    <t>Сетълмент</t>
  </si>
  <si>
    <t>Вид сделка</t>
  </si>
  <si>
    <t>Инструмент</t>
  </si>
  <si>
    <t>Брой изтъргувани ЦК</t>
  </si>
  <si>
    <t>ІІІ.     Данни по чл.18, ал.3</t>
  </si>
  <si>
    <t>Разходи по обслужване на фонда</t>
  </si>
  <si>
    <t xml:space="preserve"> 7)   Данни по чл.18, ал.2 т.6: Брой и цена на изкупените обратно дялове</t>
  </si>
  <si>
    <t>1)      Данни по чл.18, ал.2 т.1: Обем и структура на инвестицийте в портфейла в началото и в края на отчетния период</t>
  </si>
  <si>
    <t>Обобщена информация за отчетния период е представена в сравнителна таблица (виж приложение 1)</t>
  </si>
  <si>
    <t>5) Данни по чл.18, ал.2 т.4: Данни за обявените емисионна стойност и цена на обратно изкупуване и датите на тяхното обявявяне</t>
  </si>
  <si>
    <t>4) Данни по чл.18, ал.2 т.3: Средна месечна и средна годишна нетна стойност на активите на Фонда</t>
  </si>
  <si>
    <t>3) Данни по чл.18, ал.2 т.3: Нетна стойност на активите на Фонда в началото и края на отчетния период</t>
  </si>
  <si>
    <t>2) Данни по чл.18, ал.2 т.2: Финансово състояние на другите активи на ДФ Сомони Прогрес</t>
  </si>
  <si>
    <t>6) Данни по чл.18, ал.2 т.5: Брой и цени на издадените (продадените) дялове</t>
  </si>
  <si>
    <t>Емисионна стойност</t>
  </si>
  <si>
    <t>цена на обр. изкуп.</t>
  </si>
  <si>
    <t>Информация, съгласно чл.18 от наредба №26 за изискванията към дейността на управляващите дружества</t>
  </si>
  <si>
    <t xml:space="preserve"> за договорен фонд “Сомони Прогрес”</t>
  </si>
  <si>
    <t>2) Данни по чл.18, ал.1 т.2: Стойността на портфейла в началото и в края на отчетния период</t>
  </si>
  <si>
    <t>3) Данни по чл.18, ал.1 т.3: Извършени разходи по управление на дейността или портфейла през отчетния период</t>
  </si>
  <si>
    <t>I. Данни по чл.18, ал 1</t>
  </si>
  <si>
    <t>и при разрешена експозиция в акции до 90% от размерите на активите.</t>
  </si>
  <si>
    <t>Съгласно инвестиционната политика и стратегия на фонда се инвестира предимно в акции, търгувани на регулираните пазари в страната и чужбина.</t>
  </si>
  <si>
    <t>Разходи от отрицателни операции
с финансови инструменти</t>
  </si>
  <si>
    <t xml:space="preserve"> </t>
  </si>
  <si>
    <t>НСА</t>
  </si>
  <si>
    <t>Цена за дял</t>
  </si>
  <si>
    <t>BG1100015046</t>
  </si>
  <si>
    <t>BG1100019022</t>
  </si>
  <si>
    <t>BG1100042057</t>
  </si>
  <si>
    <t>BG1100098059</t>
  </si>
  <si>
    <t>BG1100114062</t>
  </si>
  <si>
    <t>BG11MPKAAT18</t>
  </si>
  <si>
    <t>Приложение 1</t>
  </si>
  <si>
    <t>Сравнителна таблица</t>
  </si>
  <si>
    <t>Стойност на активите в началото на периода</t>
  </si>
  <si>
    <t>Стойност на активите в края на периода</t>
  </si>
  <si>
    <t>Стойност на задълженията в началото на периода</t>
  </si>
  <si>
    <t>Стойност на задълженията в края на периода</t>
  </si>
  <si>
    <t>Общо приходи за дейността към края на периода</t>
  </si>
  <si>
    <t>Общо разходи за дейността към края на периода</t>
  </si>
  <si>
    <t>Счетоводна печалба/загуба към края на периода</t>
  </si>
  <si>
    <t>Нетна стойност на активите в началото на периода</t>
  </si>
  <si>
    <t>Нетна стойност на активите в края на периода</t>
  </si>
  <si>
    <t>Средна стойност на НСА за периода</t>
  </si>
  <si>
    <t>Емисионна стойност в края на периода</t>
  </si>
  <si>
    <t>Цена на обратно изкупуване в края на периода</t>
  </si>
  <si>
    <t>BG11HIYMAT14</t>
  </si>
  <si>
    <t>BG1100005971</t>
  </si>
  <si>
    <t>BG1100019980</t>
  </si>
  <si>
    <t>BG1100106050</t>
  </si>
  <si>
    <t>.</t>
  </si>
  <si>
    <t>ДОХОДНОСТ В%</t>
  </si>
  <si>
    <t>BG1100001038</t>
  </si>
  <si>
    <t>BG11ELLOAT15</t>
  </si>
  <si>
    <t>BG11HISOBT19</t>
  </si>
  <si>
    <t>BG9000012054</t>
  </si>
  <si>
    <t>BG9000018077</t>
  </si>
  <si>
    <t>BG9000019075</t>
  </si>
  <si>
    <t>BG9000021063</t>
  </si>
  <si>
    <t>01.12.2007 - 31.12.2007</t>
  </si>
  <si>
    <t>BG1100049078</t>
  </si>
  <si>
    <t>BG11MOVEAT12</t>
  </si>
  <si>
    <t>записване</t>
  </si>
  <si>
    <t>обратно изкупуване</t>
  </si>
  <si>
    <t>01.01.2008 - 31.01.2008</t>
  </si>
  <si>
    <t>към 31.01.2008</t>
  </si>
  <si>
    <t>Приходи от увеличение на капитала</t>
  </si>
  <si>
    <t>BG1100064077</t>
  </si>
  <si>
    <t>BG1100014973</t>
  </si>
  <si>
    <t>BG1100042073</t>
  </si>
  <si>
    <t>с финансови активи и инструменти, 9378.26 – Разходи към управляващото дружество свързани с управлението на активите,</t>
  </si>
  <si>
    <t>2810.76 лева – Разходи по обслужване на фонда, включващи разходите към банката депозитар, разходи към ИП, разходи за външни услуги и реклама и други разходи.</t>
  </si>
  <si>
    <t>На 31.01.2008 г.  е изчислена нетна стойност на активите – 2442085.29 лева.</t>
  </si>
  <si>
    <t>За периода от 01.02.2008 г. до 29.02.2008 г. дружеството няма закупени ипотечни облигации.</t>
  </si>
  <si>
    <t>За периода от 01.02.2008 г. до 29.02.2008 г. дружеството няма закупени емисии чуждестранни ценни книжа.</t>
  </si>
  <si>
    <t>Към 29.02.2008 г. договорният фонд притежава акции, търгувани на БФБ-София АД, които представляват 79.55% от общите активи на фонда.</t>
  </si>
  <si>
    <t>Към 29.02.2008 г. договорният фонд притежава дялове в други договорни фондове, които представляват 7.16% от общите активи на фонда.</t>
  </si>
  <si>
    <t>За периода от 01.02.2008 г. до 29.02.2008 г. договорен фонд “Сомони Прогрес” няма активи в банкови депозити.</t>
  </si>
  <si>
    <t>Парите в брой и по разплащателни сметки представляват 12.01% към 29.02.2008г., а вземанията съставляват 8.37% от активите на ДФ Сомони Прогрес.</t>
  </si>
  <si>
    <t>Реализираната доходност от началото на публичното предлагане до 29.02.2008 г. е 21.33% изчислена на годишна база</t>
  </si>
  <si>
    <t>През отчетния период стойността на портфейла на Фонда се увеличава от 1786620.87 лева към 31.01.2008 г. до 1805277.76 лева към 29.02.2008 г.</t>
  </si>
  <si>
    <t>Общия размер на разходите на ДФ Сомони Прогрес към 29.02.2008 г. е 288368.23 лева, които включват:  276179.21 лева - Разходи от отрицателни разлики от операции</t>
  </si>
  <si>
    <t>01.02.2008 - 29.02.2008</t>
  </si>
  <si>
    <t>към 29.02.2008</t>
  </si>
  <si>
    <t>Към 29.02.2008 г. други активи на ДФ Сомони Прогрес представлява участие в капитала на ИНТЕРКАРТ КЕПИТАЛ АДСИЦ в размер на 150 000 лева</t>
  </si>
  <si>
    <t>Към 29.02.2008 г. други активи на ДФ Сомони Прогрес представлява вземане от увеличение на капитала Агрия АД в размер на 39992.96 лева</t>
  </si>
  <si>
    <t>На 29.02.2008 г.  е изчислена нетна стойност на активите – 2257757.54 лева.</t>
  </si>
  <si>
    <t>8) Данни по чл.18, ал.2 т.7: Сключени сделки с активи от портфейла на фонда за периода 01.02.2008 г. – 29.02.2008 г.</t>
  </si>
  <si>
    <t>За периода са записани 18526.5516 дяла.</t>
  </si>
  <si>
    <t>Таблица за записаните дялове на ДФ Сомони Прогрес за месец Февруари 2008 г.</t>
  </si>
  <si>
    <t>Таблица за изкупените обратно дяла на ДФ Сомони Прогрес за месец Февруари 2008 г.</t>
  </si>
  <si>
    <t>За периода са изкупени обратно 184009.5684 дяла.</t>
  </si>
  <si>
    <t>В резултат на записаните и обратно изкупени дялове на ДФ Сомони Прогрес, към 29.02.2008 г. дяловете на дружеството възлизат на 2011351.66 дяла.</t>
  </si>
  <si>
    <t>Средната месечна нетна стойност на активите на фонда е 2315702.60 лв. за месец Февруари 2008 г.</t>
  </si>
  <si>
    <t>Средната годишна нетна стойност за периода до 29.02.2008 г. е 3782881.01 лв.</t>
  </si>
  <si>
    <t>Изпълнителен Директор</t>
  </si>
  <si>
    <t xml:space="preserve">                                     /Б.Богоев/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</si>
</sst>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  <numFmt numFmtId="173" formatCode="mmm\-yyyy"/>
    <numFmt numFmtId="174" formatCode="0.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00"/>
    <numFmt numFmtId="182" formatCode="0.00000000"/>
    <numFmt numFmtId="183" formatCode="0.0000000"/>
    <numFmt numFmtId="184" formatCode="0.000000"/>
    <numFmt numFmtId="185" formatCode="0.0000000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i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4" fontId="0" fillId="2" borderId="1" xfId="0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80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ill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80" fontId="0" fillId="2" borderId="1" xfId="0" applyNumberFormat="1" applyFill="1" applyBorder="1" applyAlignment="1">
      <alignment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10" fontId="0" fillId="0" borderId="1" xfId="0" applyNumberFormat="1" applyFont="1" applyBorder="1" applyAlignment="1">
      <alignment/>
    </xf>
    <xf numFmtId="180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justify" vertical="top" wrapText="1"/>
    </xf>
    <xf numFmtId="14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4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180" fontId="0" fillId="0" borderId="0" xfId="0" applyNumberFormat="1" applyFont="1" applyBorder="1" applyAlignment="1">
      <alignment/>
    </xf>
    <xf numFmtId="14" fontId="0" fillId="0" borderId="0" xfId="0" applyNumberFormat="1" applyFill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2" fontId="0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80" fontId="7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180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2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2" fontId="0" fillId="0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1" xfId="0" applyNumberFormat="1" applyFill="1" applyBorder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10"/>
  <sheetViews>
    <sheetView workbookViewId="0" topLeftCell="A1">
      <selection activeCell="F306" sqref="F306"/>
    </sheetView>
  </sheetViews>
  <sheetFormatPr defaultColWidth="9.140625" defaultRowHeight="12.75"/>
  <cols>
    <col min="1" max="1" width="10.140625" style="0" bestFit="1" customWidth="1"/>
    <col min="2" max="2" width="18.28125" style="0" customWidth="1"/>
    <col min="3" max="3" width="12.57421875" style="0" bestFit="1" customWidth="1"/>
    <col min="4" max="4" width="11.7109375" style="0" bestFit="1" customWidth="1"/>
    <col min="6" max="6" width="11.8515625" style="0" customWidth="1"/>
    <col min="7" max="7" width="12.57421875" style="0" bestFit="1" customWidth="1"/>
    <col min="8" max="8" width="11.421875" style="0" customWidth="1"/>
    <col min="9" max="11" width="10.57421875" style="0" bestFit="1" customWidth="1"/>
    <col min="13" max="13" width="10.57421875" style="0" bestFit="1" customWidth="1"/>
  </cols>
  <sheetData>
    <row r="6" spans="1:9" ht="12.75">
      <c r="A6" s="2" t="s">
        <v>0</v>
      </c>
      <c r="B6" s="17" t="s">
        <v>66</v>
      </c>
      <c r="C6" s="18" t="s">
        <v>37</v>
      </c>
      <c r="D6" s="2" t="s">
        <v>67</v>
      </c>
      <c r="I6" t="s">
        <v>93</v>
      </c>
    </row>
    <row r="7" spans="1:4" ht="12.75">
      <c r="A7" s="3">
        <v>39234</v>
      </c>
      <c r="B7" s="18"/>
      <c r="C7" s="18"/>
      <c r="D7" s="2"/>
    </row>
    <row r="8" spans="1:4" ht="12.75">
      <c r="A8" s="3">
        <v>39235</v>
      </c>
      <c r="B8" s="18">
        <v>218287.49</v>
      </c>
      <c r="C8" s="18">
        <v>218287.49</v>
      </c>
      <c r="D8" s="19">
        <f aca="true" t="shared" si="0" ref="D8:D34">B8/C8</f>
        <v>1</v>
      </c>
    </row>
    <row r="9" spans="1:4" ht="12.75">
      <c r="A9" s="6">
        <v>39236</v>
      </c>
      <c r="B9" s="47"/>
      <c r="C9" s="47" t="s">
        <v>65</v>
      </c>
      <c r="D9" s="25" t="s">
        <v>65</v>
      </c>
    </row>
    <row r="10" spans="1:4" ht="12.75">
      <c r="A10" s="3">
        <v>39237</v>
      </c>
      <c r="B10" s="18">
        <v>218287.49</v>
      </c>
      <c r="C10" s="18">
        <v>218287.49</v>
      </c>
      <c r="D10" s="19">
        <f t="shared" si="0"/>
        <v>1</v>
      </c>
    </row>
    <row r="11" spans="1:4" ht="12.75">
      <c r="A11" s="3">
        <v>39238</v>
      </c>
      <c r="B11" s="18">
        <v>218253.68</v>
      </c>
      <c r="C11" s="18">
        <v>218287.49</v>
      </c>
      <c r="D11" s="19">
        <f t="shared" si="0"/>
        <v>0.9998451125165259</v>
      </c>
    </row>
    <row r="12" spans="1:4" ht="12.75">
      <c r="A12" s="3">
        <v>39239</v>
      </c>
      <c r="B12" s="18">
        <v>218151.42</v>
      </c>
      <c r="C12" s="18">
        <v>218287.49</v>
      </c>
      <c r="D12" s="19">
        <f t="shared" si="0"/>
        <v>0.9993766477410135</v>
      </c>
    </row>
    <row r="13" spans="1:4" ht="12.75">
      <c r="A13" s="3">
        <v>39240</v>
      </c>
      <c r="B13" s="18">
        <v>218023.91</v>
      </c>
      <c r="C13" s="18">
        <v>218287.49</v>
      </c>
      <c r="D13" s="19">
        <f t="shared" si="0"/>
        <v>0.9987925098227114</v>
      </c>
    </row>
    <row r="14" spans="1:4" ht="12.75">
      <c r="A14" s="3">
        <v>39241</v>
      </c>
      <c r="B14" s="18">
        <v>217863.53</v>
      </c>
      <c r="C14" s="18">
        <v>218287.49</v>
      </c>
      <c r="D14" s="19">
        <f t="shared" si="0"/>
        <v>0.998057790668627</v>
      </c>
    </row>
    <row r="15" spans="1:4" ht="12.75">
      <c r="A15" s="6">
        <v>39242</v>
      </c>
      <c r="B15" s="47"/>
      <c r="C15" s="47"/>
      <c r="D15" s="25" t="s">
        <v>65</v>
      </c>
    </row>
    <row r="16" spans="1:4" ht="12.75">
      <c r="A16" s="6">
        <v>39243</v>
      </c>
      <c r="B16" s="47"/>
      <c r="C16" s="47"/>
      <c r="D16" s="25" t="s">
        <v>65</v>
      </c>
    </row>
    <row r="17" spans="1:4" ht="12.75">
      <c r="A17" s="3">
        <v>39244</v>
      </c>
      <c r="B17" s="18">
        <v>214435.35</v>
      </c>
      <c r="C17" s="18">
        <v>218287.49</v>
      </c>
      <c r="D17" s="19">
        <f t="shared" si="0"/>
        <v>0.9823529053359861</v>
      </c>
    </row>
    <row r="18" spans="1:4" ht="12.75">
      <c r="A18" s="3">
        <v>39245</v>
      </c>
      <c r="B18" s="18">
        <v>217108.74</v>
      </c>
      <c r="C18" s="18">
        <v>218287.49</v>
      </c>
      <c r="D18" s="19">
        <f t="shared" si="0"/>
        <v>0.9946000112054062</v>
      </c>
    </row>
    <row r="19" spans="1:4" ht="12.75">
      <c r="A19" s="3">
        <v>39246</v>
      </c>
      <c r="B19" s="18">
        <v>217327.14</v>
      </c>
      <c r="C19" s="18">
        <v>218287.49</v>
      </c>
      <c r="D19" s="19">
        <f t="shared" si="0"/>
        <v>0.9956005266266061</v>
      </c>
    </row>
    <row r="20" spans="1:4" ht="12.75">
      <c r="A20" s="3">
        <v>39247</v>
      </c>
      <c r="B20" s="18">
        <v>217456.59</v>
      </c>
      <c r="C20" s="18">
        <v>218287.49</v>
      </c>
      <c r="D20" s="19">
        <f t="shared" si="0"/>
        <v>0.9961935519071661</v>
      </c>
    </row>
    <row r="21" spans="1:4" ht="12.75">
      <c r="A21" s="3">
        <v>39248</v>
      </c>
      <c r="B21" s="18">
        <v>217443.59</v>
      </c>
      <c r="C21" s="18">
        <v>218287.49</v>
      </c>
      <c r="D21" s="19">
        <f t="shared" si="0"/>
        <v>0.996133997417809</v>
      </c>
    </row>
    <row r="22" spans="1:4" ht="12.75">
      <c r="A22" s="6">
        <v>39249</v>
      </c>
      <c r="B22" s="33"/>
      <c r="C22" s="33"/>
      <c r="D22" s="25" t="s">
        <v>65</v>
      </c>
    </row>
    <row r="23" spans="1:4" ht="12.75">
      <c r="A23" s="6">
        <v>39250</v>
      </c>
      <c r="B23" s="33"/>
      <c r="C23" s="33"/>
      <c r="D23" s="25" t="s">
        <v>65</v>
      </c>
    </row>
    <row r="24" spans="1:4" ht="12.75">
      <c r="A24" s="3">
        <v>39251</v>
      </c>
      <c r="B24" s="18">
        <v>217359.07</v>
      </c>
      <c r="C24" s="18">
        <v>218287.49</v>
      </c>
      <c r="D24" s="19">
        <f t="shared" si="0"/>
        <v>0.9957468016146963</v>
      </c>
    </row>
    <row r="25" spans="1:4" ht="12.75">
      <c r="A25" s="3">
        <v>39252</v>
      </c>
      <c r="B25" s="18">
        <v>217494.87</v>
      </c>
      <c r="C25" s="18">
        <v>218287.49</v>
      </c>
      <c r="D25" s="19">
        <f t="shared" si="0"/>
        <v>0.99636891697275</v>
      </c>
    </row>
    <row r="26" spans="1:4" ht="12.75">
      <c r="A26" s="3">
        <v>39253</v>
      </c>
      <c r="B26" s="20">
        <v>217641.55</v>
      </c>
      <c r="C26" s="18">
        <v>218287.49</v>
      </c>
      <c r="D26" s="19">
        <f t="shared" si="0"/>
        <v>0.9970408748572811</v>
      </c>
    </row>
    <row r="27" spans="1:4" ht="12.75">
      <c r="A27" s="3">
        <v>39254</v>
      </c>
      <c r="B27" s="21">
        <v>217804</v>
      </c>
      <c r="C27" s="18">
        <v>218287.49</v>
      </c>
      <c r="D27" s="19">
        <f t="shared" si="0"/>
        <v>0.997785076918517</v>
      </c>
    </row>
    <row r="28" spans="1:4" ht="12.75">
      <c r="A28" s="3">
        <v>39255</v>
      </c>
      <c r="B28" s="18">
        <v>218483.99</v>
      </c>
      <c r="C28" s="18">
        <v>218287.49</v>
      </c>
      <c r="D28" s="19">
        <f t="shared" si="0"/>
        <v>1.0009001890122058</v>
      </c>
    </row>
    <row r="29" spans="1:4" ht="12.75">
      <c r="A29" s="6">
        <v>39256</v>
      </c>
      <c r="B29" s="47"/>
      <c r="C29" s="33"/>
      <c r="D29" s="25" t="s">
        <v>65</v>
      </c>
    </row>
    <row r="30" spans="1:4" ht="12.75">
      <c r="A30" s="6">
        <v>39257</v>
      </c>
      <c r="B30" s="47"/>
      <c r="C30" s="33"/>
      <c r="D30" s="25" t="s">
        <v>65</v>
      </c>
    </row>
    <row r="31" spans="1:4" ht="12.75">
      <c r="A31" s="3">
        <v>39258</v>
      </c>
      <c r="B31" s="21">
        <v>218806</v>
      </c>
      <c r="C31" s="18">
        <v>218287.49</v>
      </c>
      <c r="D31" s="19">
        <f t="shared" si="0"/>
        <v>1.002375353713582</v>
      </c>
    </row>
    <row r="32" spans="1:4" ht="12.75">
      <c r="A32" s="3">
        <v>39259</v>
      </c>
      <c r="B32" s="18">
        <v>219399.68</v>
      </c>
      <c r="C32" s="18">
        <v>218287.49</v>
      </c>
      <c r="D32" s="19">
        <f t="shared" si="0"/>
        <v>1.0050950698090853</v>
      </c>
    </row>
    <row r="33" spans="1:6" ht="12.75">
      <c r="A33" s="3">
        <v>39260</v>
      </c>
      <c r="B33" s="18">
        <v>220549.05</v>
      </c>
      <c r="C33" s="18">
        <v>218287.49</v>
      </c>
      <c r="D33" s="19">
        <f t="shared" si="0"/>
        <v>1.0103604654577318</v>
      </c>
      <c r="F33" s="5" t="s">
        <v>65</v>
      </c>
    </row>
    <row r="34" spans="1:4" ht="12.75">
      <c r="A34" s="3">
        <v>39261</v>
      </c>
      <c r="B34" s="18">
        <v>221782.21</v>
      </c>
      <c r="C34" s="18">
        <v>218287.49</v>
      </c>
      <c r="D34" s="19">
        <f t="shared" si="0"/>
        <v>1.016009712695858</v>
      </c>
    </row>
    <row r="35" spans="1:6" ht="12.75">
      <c r="A35" s="3">
        <v>39262</v>
      </c>
      <c r="B35" s="18">
        <v>222979.73</v>
      </c>
      <c r="C35" s="18">
        <v>218287.49</v>
      </c>
      <c r="D35" s="19">
        <f>B35/C35</f>
        <v>1.0214956890108546</v>
      </c>
      <c r="F35" s="22"/>
    </row>
    <row r="36" spans="1:4" ht="12.75">
      <c r="A36" s="6">
        <v>39263</v>
      </c>
      <c r="B36" s="48"/>
      <c r="C36" s="33"/>
      <c r="D36" s="33"/>
    </row>
    <row r="37" spans="1:9" ht="12.75">
      <c r="A37" s="3"/>
      <c r="B37" s="18">
        <f>SUM(B8:B36)</f>
        <v>4584939.08</v>
      </c>
      <c r="C37" s="2">
        <f>SUM(C8:C36)</f>
        <v>4584037.290000002</v>
      </c>
      <c r="D37" s="4">
        <f>SUM(D8:D36)</f>
        <v>21.004131203304418</v>
      </c>
      <c r="F37" s="5">
        <f>B37/21</f>
        <v>218330.43238095238</v>
      </c>
      <c r="G37" s="5">
        <f>C37/21</f>
        <v>218287.49000000008</v>
      </c>
      <c r="H37" s="34">
        <f>D37/21</f>
        <v>1.000196723966877</v>
      </c>
      <c r="I37" s="34">
        <f>(H37-1)*100</f>
        <v>0.019672396687697713</v>
      </c>
    </row>
    <row r="38" spans="1:4" ht="12.75">
      <c r="A38" s="3"/>
      <c r="B38" s="18"/>
      <c r="C38" s="2"/>
      <c r="D38" s="2"/>
    </row>
    <row r="39" spans="1:4" ht="12.75">
      <c r="A39" s="3"/>
      <c r="B39" s="18"/>
      <c r="C39" s="2"/>
      <c r="D39" s="2"/>
    </row>
    <row r="40" spans="1:4" ht="12.75">
      <c r="A40" s="6">
        <v>39264</v>
      </c>
      <c r="B40" s="18"/>
      <c r="C40" s="2"/>
      <c r="D40" s="2"/>
    </row>
    <row r="41" spans="1:4" ht="12.75">
      <c r="A41" s="3">
        <v>39265</v>
      </c>
      <c r="B41" s="21">
        <v>223936.41</v>
      </c>
      <c r="C41" s="4">
        <v>218287.49</v>
      </c>
      <c r="D41" s="19">
        <f>B41/C41</f>
        <v>1.0258783496937915</v>
      </c>
    </row>
    <row r="42" spans="1:4" ht="12.75">
      <c r="A42" s="3">
        <v>39266</v>
      </c>
      <c r="B42" s="21">
        <v>228333.8</v>
      </c>
      <c r="C42" s="4">
        <v>220237</v>
      </c>
      <c r="D42" s="19">
        <f aca="true" t="shared" si="1" ref="D42:D70">B42/C42</f>
        <v>1.0367640314751836</v>
      </c>
    </row>
    <row r="43" spans="1:4" ht="12.75">
      <c r="A43" s="3">
        <v>39267</v>
      </c>
      <c r="B43" s="21">
        <v>230470.56</v>
      </c>
      <c r="C43" s="4">
        <v>220237</v>
      </c>
      <c r="D43" s="19">
        <f t="shared" si="1"/>
        <v>1.0464661251288385</v>
      </c>
    </row>
    <row r="44" spans="1:4" ht="12.75">
      <c r="A44" s="3">
        <v>39268</v>
      </c>
      <c r="B44" s="21">
        <v>250054.41</v>
      </c>
      <c r="C44" s="4">
        <v>239348.32</v>
      </c>
      <c r="D44" s="19">
        <f t="shared" si="1"/>
        <v>1.0447301656431096</v>
      </c>
    </row>
    <row r="45" spans="1:4" ht="12.75">
      <c r="A45" s="3">
        <v>39269</v>
      </c>
      <c r="B45" s="21">
        <v>259953.69</v>
      </c>
      <c r="C45" s="4">
        <v>248920.44</v>
      </c>
      <c r="D45" s="19">
        <f t="shared" si="1"/>
        <v>1.044324403411789</v>
      </c>
    </row>
    <row r="46" spans="1:4" ht="12.75">
      <c r="A46" s="6">
        <v>39270</v>
      </c>
      <c r="B46" s="23"/>
      <c r="C46" s="24"/>
      <c r="D46" s="25"/>
    </row>
    <row r="47" spans="1:4" ht="12.75">
      <c r="A47" s="6">
        <v>39271</v>
      </c>
      <c r="B47" s="23"/>
      <c r="C47" s="24"/>
      <c r="D47" s="25"/>
    </row>
    <row r="48" spans="1:4" ht="12.75">
      <c r="A48" s="3">
        <v>39272</v>
      </c>
      <c r="B48" s="21">
        <v>285356.7</v>
      </c>
      <c r="C48" s="4">
        <v>272381.14</v>
      </c>
      <c r="D48" s="19">
        <f t="shared" si="1"/>
        <v>1.0476375126412938</v>
      </c>
    </row>
    <row r="49" spans="1:4" ht="12.75">
      <c r="A49" s="3">
        <v>39273</v>
      </c>
      <c r="B49" s="21">
        <v>286493.12</v>
      </c>
      <c r="C49" s="4">
        <v>272381.14</v>
      </c>
      <c r="D49" s="19">
        <f t="shared" si="1"/>
        <v>1.0518096810961286</v>
      </c>
    </row>
    <row r="50" spans="1:4" ht="12.75">
      <c r="A50" s="3">
        <v>39274</v>
      </c>
      <c r="B50" s="21">
        <v>286647.47</v>
      </c>
      <c r="C50" s="4">
        <v>272381.14</v>
      </c>
      <c r="D50" s="19">
        <f t="shared" si="1"/>
        <v>1.05237635028622</v>
      </c>
    </row>
    <row r="51" spans="1:4" ht="12.75">
      <c r="A51" s="3">
        <v>39275</v>
      </c>
      <c r="B51" s="21">
        <v>286657.41</v>
      </c>
      <c r="C51" s="4">
        <v>272381.14</v>
      </c>
      <c r="D51" s="19">
        <f t="shared" si="1"/>
        <v>1.0524128432680764</v>
      </c>
    </row>
    <row r="52" spans="1:4" ht="12.75">
      <c r="A52" s="3">
        <v>39276</v>
      </c>
      <c r="B52" s="21">
        <v>286861.57</v>
      </c>
      <c r="C52" s="4">
        <v>272381.14</v>
      </c>
      <c r="D52" s="19">
        <f t="shared" si="1"/>
        <v>1.0531623812133248</v>
      </c>
    </row>
    <row r="53" spans="1:4" ht="12.75">
      <c r="A53" s="6">
        <v>39277</v>
      </c>
      <c r="B53" s="23"/>
      <c r="C53" s="24"/>
      <c r="D53" s="25"/>
    </row>
    <row r="54" spans="1:4" ht="12.75">
      <c r="A54" s="6">
        <v>39278</v>
      </c>
      <c r="B54" s="23"/>
      <c r="C54" s="24"/>
      <c r="D54" s="25"/>
    </row>
    <row r="55" spans="1:4" ht="12.75">
      <c r="A55" s="3">
        <v>39279</v>
      </c>
      <c r="B55" s="21">
        <v>297313.2</v>
      </c>
      <c r="C55" s="4">
        <v>283129.33</v>
      </c>
      <c r="D55" s="19">
        <f t="shared" si="1"/>
        <v>1.050096787923738</v>
      </c>
    </row>
    <row r="56" spans="1:4" ht="12.75">
      <c r="A56" s="3">
        <v>39280</v>
      </c>
      <c r="B56" s="21">
        <v>298398.14</v>
      </c>
      <c r="C56" s="4">
        <v>285033.91</v>
      </c>
      <c r="D56" s="19">
        <f t="shared" si="1"/>
        <v>1.0468864564219746</v>
      </c>
    </row>
    <row r="57" spans="1:4" ht="12.75">
      <c r="A57" s="3">
        <v>39281</v>
      </c>
      <c r="B57" s="21">
        <v>298107.42</v>
      </c>
      <c r="C57" s="4">
        <v>285033.91</v>
      </c>
      <c r="D57" s="19">
        <f t="shared" si="1"/>
        <v>1.0458665076025515</v>
      </c>
    </row>
    <row r="58" spans="1:4" ht="12.75">
      <c r="A58" s="3">
        <v>39282</v>
      </c>
      <c r="B58" s="21">
        <v>298715.49</v>
      </c>
      <c r="C58" s="4">
        <v>285033.91</v>
      </c>
      <c r="D58" s="19">
        <f t="shared" si="1"/>
        <v>1.0479998327216575</v>
      </c>
    </row>
    <row r="59" spans="1:4" ht="12.75">
      <c r="A59" s="3">
        <v>39283</v>
      </c>
      <c r="B59" s="21">
        <v>299500.59</v>
      </c>
      <c r="C59" s="4">
        <v>285033.91</v>
      </c>
      <c r="D59" s="19">
        <f t="shared" si="1"/>
        <v>1.0507542418374012</v>
      </c>
    </row>
    <row r="60" spans="1:4" ht="12.75">
      <c r="A60" s="6">
        <v>39284</v>
      </c>
      <c r="B60" s="23"/>
      <c r="C60" s="24"/>
      <c r="D60" s="25"/>
    </row>
    <row r="61" spans="1:4" ht="12.75">
      <c r="A61" s="6">
        <v>39285</v>
      </c>
      <c r="B61" s="23"/>
      <c r="C61" s="24"/>
      <c r="D61" s="25"/>
    </row>
    <row r="62" spans="1:4" ht="12.75">
      <c r="A62" s="3">
        <v>39286</v>
      </c>
      <c r="B62" s="21">
        <v>304659.72</v>
      </c>
      <c r="C62" s="4">
        <v>285033.91</v>
      </c>
      <c r="D62" s="19">
        <f t="shared" si="1"/>
        <v>1.0688542987744862</v>
      </c>
    </row>
    <row r="63" spans="1:4" ht="12.75">
      <c r="A63" s="3">
        <v>39287</v>
      </c>
      <c r="B63" s="21">
        <v>309799.06</v>
      </c>
      <c r="C63" s="4">
        <v>285033.91</v>
      </c>
      <c r="D63" s="19">
        <f t="shared" si="1"/>
        <v>1.086884925376072</v>
      </c>
    </row>
    <row r="64" spans="1:4" ht="12.75">
      <c r="A64" s="3">
        <v>39288</v>
      </c>
      <c r="B64" s="21">
        <v>316471.75</v>
      </c>
      <c r="C64" s="4">
        <v>285033.91</v>
      </c>
      <c r="D64" s="19">
        <f t="shared" si="1"/>
        <v>1.1102950873459232</v>
      </c>
    </row>
    <row r="65" spans="1:4" ht="12.75">
      <c r="A65" s="3">
        <v>39289</v>
      </c>
      <c r="B65" s="21">
        <v>522688</v>
      </c>
      <c r="C65" s="4">
        <v>469043.48</v>
      </c>
      <c r="D65" s="19">
        <f t="shared" si="1"/>
        <v>1.1143700366541711</v>
      </c>
    </row>
    <row r="66" spans="1:4" ht="12.75">
      <c r="A66" s="3">
        <v>39290</v>
      </c>
      <c r="B66" s="21">
        <v>518640.62</v>
      </c>
      <c r="C66" s="4">
        <v>469043.48</v>
      </c>
      <c r="D66" s="19">
        <f t="shared" si="1"/>
        <v>1.1057410285289544</v>
      </c>
    </row>
    <row r="67" spans="1:4" ht="12.75">
      <c r="A67" s="6">
        <v>39291</v>
      </c>
      <c r="B67" s="23"/>
      <c r="C67" s="24"/>
      <c r="D67" s="25"/>
    </row>
    <row r="68" spans="1:4" ht="12.75">
      <c r="A68" s="6">
        <v>39292</v>
      </c>
      <c r="B68" s="23"/>
      <c r="C68" s="24"/>
      <c r="D68" s="25"/>
    </row>
    <row r="69" spans="1:4" ht="12.75">
      <c r="A69" s="3">
        <v>39293</v>
      </c>
      <c r="B69" s="21">
        <v>524051.67</v>
      </c>
      <c r="C69" s="4">
        <v>472900.09</v>
      </c>
      <c r="D69" s="19">
        <f t="shared" si="1"/>
        <v>1.108165722700539</v>
      </c>
    </row>
    <row r="70" spans="1:4" ht="12.75">
      <c r="A70" s="3">
        <v>39294</v>
      </c>
      <c r="B70" s="21">
        <v>523438.63</v>
      </c>
      <c r="C70" s="4">
        <v>472900.09</v>
      </c>
      <c r="D70" s="19">
        <f t="shared" si="1"/>
        <v>1.1068693812259582</v>
      </c>
    </row>
    <row r="71" spans="1:9" ht="12.75">
      <c r="A71" s="3"/>
      <c r="B71" s="4">
        <f>SUM(B41:B70)</f>
        <v>7136549.429999999</v>
      </c>
      <c r="C71" s="4">
        <f>SUM(C41:C70)</f>
        <v>6671189.790000001</v>
      </c>
      <c r="D71" s="19">
        <f>SUM(D41:D70)</f>
        <v>23.39834615097119</v>
      </c>
      <c r="F71" s="5">
        <f>B71/22</f>
        <v>324388.6104545454</v>
      </c>
      <c r="G71" s="5">
        <f>C71/22</f>
        <v>303235.8995454546</v>
      </c>
      <c r="H71" s="34">
        <f>D71/22</f>
        <v>1.0635611886805085</v>
      </c>
      <c r="I71" s="34">
        <f>(H71-1)*100</f>
        <v>6.356118868050853</v>
      </c>
    </row>
    <row r="72" spans="1:4" ht="12.75">
      <c r="A72" s="32"/>
      <c r="B72" s="35"/>
      <c r="C72" s="35"/>
      <c r="D72" s="36"/>
    </row>
    <row r="73" spans="1:4" ht="12.75">
      <c r="A73" s="32"/>
      <c r="B73" s="37"/>
      <c r="C73" s="37"/>
      <c r="D73" s="37"/>
    </row>
    <row r="74" spans="1:4" ht="12.75">
      <c r="A74" s="3">
        <v>39295</v>
      </c>
      <c r="B74" s="2">
        <v>531359.96</v>
      </c>
      <c r="C74" s="2">
        <v>475156</v>
      </c>
      <c r="D74" s="19">
        <f aca="true" t="shared" si="2" ref="D74:D104">B74/C74</f>
        <v>1.118285278939969</v>
      </c>
    </row>
    <row r="75" spans="1:4" ht="12.75">
      <c r="A75" s="3">
        <v>39296</v>
      </c>
      <c r="B75" s="2">
        <v>536612.64</v>
      </c>
      <c r="C75" s="2">
        <v>476006</v>
      </c>
      <c r="D75" s="19">
        <f t="shared" si="2"/>
        <v>1.127323269034424</v>
      </c>
    </row>
    <row r="76" spans="1:4" ht="12.75">
      <c r="A76" s="3">
        <v>39297</v>
      </c>
      <c r="B76" s="2">
        <v>538523.19</v>
      </c>
      <c r="C76" s="2">
        <v>476006</v>
      </c>
      <c r="D76" s="19">
        <f t="shared" si="2"/>
        <v>1.1313369789456433</v>
      </c>
    </row>
    <row r="77" spans="1:4" ht="12.75">
      <c r="A77" s="6">
        <v>39298</v>
      </c>
      <c r="B77" s="33"/>
      <c r="C77" s="33"/>
      <c r="D77" s="33"/>
    </row>
    <row r="78" spans="1:4" ht="12.75">
      <c r="A78" s="6">
        <v>39299</v>
      </c>
      <c r="B78" s="33"/>
      <c r="C78" s="33"/>
      <c r="D78" s="33"/>
    </row>
    <row r="79" spans="1:4" ht="12.75">
      <c r="A79" s="3">
        <v>39300</v>
      </c>
      <c r="B79" s="2">
        <v>544522.96</v>
      </c>
      <c r="C79" s="2">
        <v>482541.75</v>
      </c>
      <c r="D79" s="19">
        <f t="shared" si="2"/>
        <v>1.1284473519648817</v>
      </c>
    </row>
    <row r="80" spans="1:4" ht="12.75">
      <c r="A80" s="3">
        <v>39301</v>
      </c>
      <c r="B80" s="2">
        <v>546963.66</v>
      </c>
      <c r="C80" s="2">
        <v>482541.75</v>
      </c>
      <c r="D80" s="19">
        <f t="shared" si="2"/>
        <v>1.1335053598989104</v>
      </c>
    </row>
    <row r="81" spans="1:4" ht="12.75">
      <c r="A81" s="3">
        <v>39302</v>
      </c>
      <c r="B81" s="2">
        <v>536170.09</v>
      </c>
      <c r="C81" s="2">
        <v>472541.75</v>
      </c>
      <c r="D81" s="19">
        <f t="shared" si="2"/>
        <v>1.1346512556826989</v>
      </c>
    </row>
    <row r="82" spans="1:4" ht="12.75">
      <c r="A82" s="3">
        <v>39303</v>
      </c>
      <c r="B82" s="2">
        <v>532126.18</v>
      </c>
      <c r="C82" s="2">
        <v>472541.75</v>
      </c>
      <c r="D82" s="19">
        <f t="shared" si="2"/>
        <v>1.1260934721640998</v>
      </c>
    </row>
    <row r="83" spans="1:4" ht="12.75">
      <c r="A83" s="3">
        <v>39304</v>
      </c>
      <c r="B83" s="2">
        <v>528537.04</v>
      </c>
      <c r="C83" s="2">
        <v>472541.75</v>
      </c>
      <c r="D83" s="19">
        <f t="shared" si="2"/>
        <v>1.1184980797992983</v>
      </c>
    </row>
    <row r="84" spans="1:4" ht="12.75">
      <c r="A84" s="6">
        <v>39305</v>
      </c>
      <c r="B84" s="33"/>
      <c r="C84" s="33"/>
      <c r="D84" s="25" t="s">
        <v>65</v>
      </c>
    </row>
    <row r="85" spans="1:4" ht="12.75">
      <c r="A85" s="6">
        <v>39306</v>
      </c>
      <c r="B85" s="33"/>
      <c r="C85" s="33"/>
      <c r="D85" s="25" t="s">
        <v>65</v>
      </c>
    </row>
    <row r="86" spans="1:4" ht="12.75">
      <c r="A86" s="3">
        <v>39307</v>
      </c>
      <c r="B86" s="2">
        <v>524769.07</v>
      </c>
      <c r="C86" s="2">
        <v>472541.75</v>
      </c>
      <c r="D86" s="19">
        <f t="shared" si="2"/>
        <v>1.1105242446831416</v>
      </c>
    </row>
    <row r="87" spans="1:4" ht="12.75">
      <c r="A87" s="3">
        <v>39308</v>
      </c>
      <c r="B87" s="2">
        <v>526377.45</v>
      </c>
      <c r="C87" s="2">
        <v>472712.15</v>
      </c>
      <c r="D87" s="19">
        <f t="shared" si="2"/>
        <v>1.1135263817526162</v>
      </c>
    </row>
    <row r="88" spans="1:4" ht="12.75">
      <c r="A88" s="3">
        <v>39309</v>
      </c>
      <c r="B88" s="2">
        <v>530246.21</v>
      </c>
      <c r="C88" s="2">
        <v>473612.64</v>
      </c>
      <c r="D88" s="19">
        <f t="shared" si="2"/>
        <v>1.1195778263012575</v>
      </c>
    </row>
    <row r="89" spans="1:4" ht="12.75">
      <c r="A89" s="3">
        <v>39310</v>
      </c>
      <c r="B89" s="2">
        <v>529759.31</v>
      </c>
      <c r="C89" s="2">
        <v>474510.71</v>
      </c>
      <c r="D89" s="19">
        <f t="shared" si="2"/>
        <v>1.11643277767113</v>
      </c>
    </row>
    <row r="90" spans="1:4" ht="12.75">
      <c r="A90" s="3">
        <v>39311</v>
      </c>
      <c r="B90" s="2">
        <v>521388.08</v>
      </c>
      <c r="C90" s="2">
        <v>474510.71</v>
      </c>
      <c r="D90" s="19">
        <f t="shared" si="2"/>
        <v>1.0987909630111405</v>
      </c>
    </row>
    <row r="91" spans="1:4" ht="12.75">
      <c r="A91" s="6">
        <v>39312</v>
      </c>
      <c r="B91" s="33"/>
      <c r="C91" s="33"/>
      <c r="D91" s="25" t="s">
        <v>65</v>
      </c>
    </row>
    <row r="92" spans="1:4" ht="12.75">
      <c r="A92" s="6">
        <v>39313</v>
      </c>
      <c r="B92" s="33"/>
      <c r="C92" s="33"/>
      <c r="D92" s="25" t="s">
        <v>65</v>
      </c>
    </row>
    <row r="93" spans="1:4" ht="12.75">
      <c r="A93" s="3">
        <v>39314</v>
      </c>
      <c r="B93" s="2">
        <v>530734.25</v>
      </c>
      <c r="C93" s="2">
        <v>474619.92</v>
      </c>
      <c r="D93" s="19">
        <f t="shared" si="2"/>
        <v>1.1182300355197903</v>
      </c>
    </row>
    <row r="94" spans="1:4" ht="12.75">
      <c r="A94" s="3">
        <v>39315</v>
      </c>
      <c r="B94" s="2">
        <v>531814.32</v>
      </c>
      <c r="C94" s="2">
        <v>474619.92</v>
      </c>
      <c r="D94" s="19">
        <f t="shared" si="2"/>
        <v>1.1205056880039928</v>
      </c>
    </row>
    <row r="95" spans="1:4" ht="12.75">
      <c r="A95" s="3">
        <v>39316</v>
      </c>
      <c r="B95" s="2">
        <v>532961.47</v>
      </c>
      <c r="C95" s="2">
        <v>474619.92</v>
      </c>
      <c r="D95" s="19">
        <f t="shared" si="2"/>
        <v>1.1229226746319454</v>
      </c>
    </row>
    <row r="96" spans="1:4" ht="12.75">
      <c r="A96" s="3">
        <v>39317</v>
      </c>
      <c r="B96" s="2">
        <v>537144.77</v>
      </c>
      <c r="C96" s="2">
        <v>474619.92</v>
      </c>
      <c r="D96" s="19">
        <f t="shared" si="2"/>
        <v>1.131736674684872</v>
      </c>
    </row>
    <row r="97" spans="1:4" ht="12.75">
      <c r="A97" s="3">
        <v>39318</v>
      </c>
      <c r="B97" s="2">
        <v>538513.32</v>
      </c>
      <c r="C97" s="2">
        <v>474619.92</v>
      </c>
      <c r="D97" s="19">
        <f t="shared" si="2"/>
        <v>1.134620139837367</v>
      </c>
    </row>
    <row r="98" spans="1:4" ht="12.75">
      <c r="A98" s="6">
        <v>39319</v>
      </c>
      <c r="B98" s="33"/>
      <c r="C98" s="33"/>
      <c r="D98" s="25" t="s">
        <v>65</v>
      </c>
    </row>
    <row r="99" spans="1:4" ht="12.75">
      <c r="A99" s="6">
        <v>39320</v>
      </c>
      <c r="B99" s="33"/>
      <c r="C99" s="33"/>
      <c r="D99" s="25" t="s">
        <v>65</v>
      </c>
    </row>
    <row r="100" spans="1:4" ht="12.75">
      <c r="A100" s="3">
        <v>39321</v>
      </c>
      <c r="B100" s="2">
        <v>541252.08</v>
      </c>
      <c r="C100" s="2">
        <v>474619.92</v>
      </c>
      <c r="D100" s="19">
        <f t="shared" si="2"/>
        <v>1.1403905676778168</v>
      </c>
    </row>
    <row r="101" spans="1:4" ht="12.75">
      <c r="A101" s="3">
        <v>39322</v>
      </c>
      <c r="B101" s="2">
        <v>545846.05</v>
      </c>
      <c r="C101" s="2">
        <v>475759.87</v>
      </c>
      <c r="D101" s="19">
        <f t="shared" si="2"/>
        <v>1.1473141902447552</v>
      </c>
    </row>
    <row r="102" spans="1:4" ht="12.75">
      <c r="A102" s="3">
        <v>39323</v>
      </c>
      <c r="B102" s="2">
        <v>546835.11</v>
      </c>
      <c r="C102" s="2">
        <v>475759.87</v>
      </c>
      <c r="D102" s="19">
        <f t="shared" si="2"/>
        <v>1.1493930961432286</v>
      </c>
    </row>
    <row r="103" spans="1:4" ht="12.75">
      <c r="A103" s="3">
        <v>39324</v>
      </c>
      <c r="B103" s="2">
        <v>551837.48</v>
      </c>
      <c r="C103" s="2">
        <v>475759.87</v>
      </c>
      <c r="D103" s="19">
        <f t="shared" si="2"/>
        <v>1.1599075811080912</v>
      </c>
    </row>
    <row r="104" spans="1:4" ht="12.75">
      <c r="A104" s="3">
        <v>39325</v>
      </c>
      <c r="B104" s="2">
        <v>558043.03</v>
      </c>
      <c r="C104" s="2">
        <v>475759.87</v>
      </c>
      <c r="D104" s="19">
        <f t="shared" si="2"/>
        <v>1.172951030947608</v>
      </c>
    </row>
    <row r="105" spans="1:9" ht="12.75">
      <c r="A105" s="3"/>
      <c r="B105" s="4">
        <f>SUM(B74:B104)</f>
        <v>12342337.720000003</v>
      </c>
      <c r="C105" s="4">
        <f>SUM(C74:C104)</f>
        <v>10928523.709999997</v>
      </c>
      <c r="D105" s="19">
        <f>SUM(D74:D104)</f>
        <v>25.974964918648677</v>
      </c>
      <c r="F105" s="5">
        <f>B105/23</f>
        <v>536623.379130435</v>
      </c>
      <c r="G105" s="5">
        <f>C105/23</f>
        <v>475153.20478260855</v>
      </c>
      <c r="H105" s="34">
        <f>D105/23</f>
        <v>1.129346300810812</v>
      </c>
      <c r="I105" s="34">
        <f>(H105-1)*100</f>
        <v>12.934630081081199</v>
      </c>
    </row>
    <row r="106" ht="12.75">
      <c r="A106" s="32"/>
    </row>
    <row r="107" ht="12.75">
      <c r="A107" s="32"/>
    </row>
    <row r="108" spans="1:4" ht="12.75">
      <c r="A108" s="6">
        <v>39326</v>
      </c>
      <c r="B108" s="33"/>
      <c r="C108" s="33"/>
      <c r="D108" s="33"/>
    </row>
    <row r="109" spans="1:4" ht="12.75">
      <c r="A109" s="6">
        <v>39327</v>
      </c>
      <c r="B109" s="33"/>
      <c r="C109" s="33"/>
      <c r="D109" s="33"/>
    </row>
    <row r="110" spans="1:4" ht="12.75">
      <c r="A110" s="3">
        <v>39328</v>
      </c>
      <c r="B110" s="4">
        <v>563983.08</v>
      </c>
      <c r="C110" s="4">
        <v>475759.87</v>
      </c>
      <c r="D110" s="19">
        <f>B110/C110</f>
        <v>1.185436426153387</v>
      </c>
    </row>
    <row r="111" spans="1:4" ht="12.75">
      <c r="A111" s="3">
        <v>39329</v>
      </c>
      <c r="B111" s="4">
        <v>587987.28</v>
      </c>
      <c r="C111" s="4">
        <v>487570.23</v>
      </c>
      <c r="D111" s="19">
        <f>B111/C111</f>
        <v>1.205954022254394</v>
      </c>
    </row>
    <row r="112" spans="1:4" ht="12.75">
      <c r="A112" s="3">
        <v>39330</v>
      </c>
      <c r="B112" s="4">
        <v>587989.83</v>
      </c>
      <c r="C112" s="4">
        <v>487570.23</v>
      </c>
      <c r="D112" s="19">
        <f>B112/C112</f>
        <v>1.2059592522701805</v>
      </c>
    </row>
    <row r="113" spans="1:4" ht="12.75">
      <c r="A113" s="6">
        <v>39331</v>
      </c>
      <c r="B113" s="24"/>
      <c r="C113" s="24"/>
      <c r="D113" s="33"/>
    </row>
    <row r="114" spans="1:4" ht="12.75">
      <c r="A114" s="6">
        <v>39332</v>
      </c>
      <c r="B114" s="24"/>
      <c r="C114" s="24"/>
      <c r="D114" s="33"/>
    </row>
    <row r="115" spans="1:4" ht="12.75">
      <c r="A115" s="6">
        <v>39333</v>
      </c>
      <c r="B115" s="24"/>
      <c r="C115" s="24"/>
      <c r="D115" s="33"/>
    </row>
    <row r="116" spans="1:4" ht="12.75">
      <c r="A116" s="6">
        <v>39334</v>
      </c>
      <c r="B116" s="24"/>
      <c r="C116" s="24"/>
      <c r="D116" s="33"/>
    </row>
    <row r="117" spans="1:4" ht="12.75">
      <c r="A117" s="3">
        <v>39335</v>
      </c>
      <c r="B117" s="4">
        <v>593271.84</v>
      </c>
      <c r="C117" s="4">
        <v>487570.23</v>
      </c>
      <c r="D117" s="19">
        <f aca="true" t="shared" si="3" ref="D117:D122">B117/C117</f>
        <v>1.21679258391145</v>
      </c>
    </row>
    <row r="118" spans="1:4" ht="12.75">
      <c r="A118" s="3">
        <v>39336</v>
      </c>
      <c r="B118" s="4">
        <v>591034.64</v>
      </c>
      <c r="C118" s="4">
        <v>487570.23</v>
      </c>
      <c r="D118" s="19">
        <f t="shared" si="3"/>
        <v>1.2122041167279636</v>
      </c>
    </row>
    <row r="119" spans="1:4" ht="12.75">
      <c r="A119" s="3">
        <v>39337</v>
      </c>
      <c r="B119" s="4">
        <v>527212.71</v>
      </c>
      <c r="C119" s="4">
        <v>437570.23</v>
      </c>
      <c r="D119" s="19">
        <f t="shared" si="3"/>
        <v>1.2048642111690275</v>
      </c>
    </row>
    <row r="120" spans="1:4" ht="12.75">
      <c r="A120" s="3">
        <v>39338</v>
      </c>
      <c r="B120" s="4">
        <v>530073</v>
      </c>
      <c r="C120" s="4">
        <v>437570.23</v>
      </c>
      <c r="D120" s="19">
        <f t="shared" si="3"/>
        <v>1.2114009675658237</v>
      </c>
    </row>
    <row r="121" spans="1:4" ht="12.75">
      <c r="A121" s="3">
        <v>39339</v>
      </c>
      <c r="B121" s="4">
        <v>534927.23</v>
      </c>
      <c r="C121" s="4">
        <v>436570.23</v>
      </c>
      <c r="D121" s="19">
        <f t="shared" si="3"/>
        <v>1.2252947939212437</v>
      </c>
    </row>
    <row r="122" spans="1:4" ht="12.75">
      <c r="A122" s="3">
        <v>39340</v>
      </c>
      <c r="B122" s="4">
        <v>700678.32</v>
      </c>
      <c r="C122" s="4">
        <v>567966.63</v>
      </c>
      <c r="D122" s="19">
        <f t="shared" si="3"/>
        <v>1.2336610691371075</v>
      </c>
    </row>
    <row r="123" spans="1:4" ht="12.75">
      <c r="A123" s="6">
        <v>39341</v>
      </c>
      <c r="B123" s="24"/>
      <c r="C123" s="24"/>
      <c r="D123" s="33"/>
    </row>
    <row r="124" spans="1:4" ht="12.75">
      <c r="A124" s="3">
        <v>39342</v>
      </c>
      <c r="B124" s="4">
        <v>736725.99</v>
      </c>
      <c r="C124" s="4">
        <v>592188.16</v>
      </c>
      <c r="D124" s="19">
        <f>B124/C124</f>
        <v>1.2440741638603514</v>
      </c>
    </row>
    <row r="125" spans="1:4" ht="12.75">
      <c r="A125" s="3">
        <v>39343</v>
      </c>
      <c r="B125" s="4">
        <v>781944.5</v>
      </c>
      <c r="C125" s="4">
        <v>624339.32</v>
      </c>
      <c r="D125" s="19">
        <f>B125/C125</f>
        <v>1.2524351341510895</v>
      </c>
    </row>
    <row r="126" spans="1:4" ht="12.75">
      <c r="A126" s="3">
        <v>39344</v>
      </c>
      <c r="B126" s="4">
        <v>790047.5</v>
      </c>
      <c r="C126" s="4">
        <v>624339.32</v>
      </c>
      <c r="D126" s="19">
        <f>B126/C126</f>
        <v>1.2654136535882443</v>
      </c>
    </row>
    <row r="127" spans="1:4" ht="12.75">
      <c r="A127" s="3">
        <v>39345</v>
      </c>
      <c r="B127" s="4">
        <v>797068.34</v>
      </c>
      <c r="C127" s="4">
        <v>624339.32</v>
      </c>
      <c r="D127" s="19">
        <f>B127/C127</f>
        <v>1.276658884787202</v>
      </c>
    </row>
    <row r="128" spans="1:4" ht="12.75">
      <c r="A128" s="3">
        <v>39346</v>
      </c>
      <c r="B128" s="4">
        <v>804914.98</v>
      </c>
      <c r="C128" s="4">
        <v>624339.32</v>
      </c>
      <c r="D128" s="19">
        <f>B128/C128</f>
        <v>1.2892267941733992</v>
      </c>
    </row>
    <row r="129" spans="1:4" ht="12.75">
      <c r="A129" s="6">
        <v>39347</v>
      </c>
      <c r="B129" s="24"/>
      <c r="C129" s="24"/>
      <c r="D129" s="33"/>
    </row>
    <row r="130" spans="1:4" ht="12.75">
      <c r="A130" s="6">
        <v>39348</v>
      </c>
      <c r="B130" s="24"/>
      <c r="C130" s="24"/>
      <c r="D130" s="33"/>
    </row>
    <row r="131" spans="1:4" ht="12.75">
      <c r="A131" s="3">
        <v>39349</v>
      </c>
      <c r="B131" s="4">
        <v>809145.16</v>
      </c>
      <c r="C131" s="4">
        <v>628256.26</v>
      </c>
      <c r="D131" s="19">
        <f>B131/C131</f>
        <v>1.2879221609347753</v>
      </c>
    </row>
    <row r="132" spans="1:4" ht="12.75">
      <c r="A132" s="3">
        <v>39350</v>
      </c>
      <c r="B132" s="4">
        <v>819984.84</v>
      </c>
      <c r="C132" s="4">
        <v>633303.24</v>
      </c>
      <c r="D132" s="19">
        <f>B132/C132</f>
        <v>1.2947744274922706</v>
      </c>
    </row>
    <row r="133" spans="1:4" ht="12.75">
      <c r="A133" s="3">
        <v>39351</v>
      </c>
      <c r="B133" s="4">
        <v>835544.59</v>
      </c>
      <c r="C133" s="4">
        <v>633303.24</v>
      </c>
      <c r="D133" s="19">
        <f>B133/C133</f>
        <v>1.3193436212326972</v>
      </c>
    </row>
    <row r="134" spans="1:4" ht="12.75">
      <c r="A134" s="3">
        <v>39352</v>
      </c>
      <c r="B134" s="4">
        <v>846308.87</v>
      </c>
      <c r="C134" s="4">
        <v>633303.24</v>
      </c>
      <c r="D134" s="19">
        <f>B134/C134</f>
        <v>1.3363406604393813</v>
      </c>
    </row>
    <row r="135" spans="1:4" ht="12.75">
      <c r="A135" s="3">
        <v>39353</v>
      </c>
      <c r="B135" s="4">
        <v>866260.79</v>
      </c>
      <c r="C135" s="4">
        <v>633303.24</v>
      </c>
      <c r="D135" s="19">
        <f>B135/C135</f>
        <v>1.3678451889808745</v>
      </c>
    </row>
    <row r="136" spans="1:4" ht="12.75">
      <c r="A136" s="6">
        <v>39354</v>
      </c>
      <c r="B136" s="33"/>
      <c r="C136" s="33"/>
      <c r="D136" s="33"/>
    </row>
    <row r="137" spans="1:4" ht="12.75">
      <c r="A137" s="6">
        <v>39355</v>
      </c>
      <c r="B137" s="33"/>
      <c r="C137" s="33"/>
      <c r="D137" s="33"/>
    </row>
    <row r="138" spans="1:9" ht="12.75">
      <c r="A138" s="44"/>
      <c r="B138" s="4">
        <f>SUM(B108:B137)</f>
        <v>13305103.489999998</v>
      </c>
      <c r="C138" s="4">
        <f>SUM(C108:C137)</f>
        <v>10556732.770000001</v>
      </c>
      <c r="D138" s="19">
        <f>SUM(D108:D137)</f>
        <v>23.835602132750864</v>
      </c>
      <c r="F138" s="5">
        <f>B138/19</f>
        <v>700268.604736842</v>
      </c>
      <c r="G138" s="5">
        <f>C138/19</f>
        <v>555617.5142105264</v>
      </c>
      <c r="H138" s="34">
        <f>D138/19</f>
        <v>1.2545053754079403</v>
      </c>
      <c r="I138" s="34">
        <f>(H138-1)*100</f>
        <v>25.450537540794027</v>
      </c>
    </row>
    <row r="139" ht="12.75">
      <c r="A139" s="43"/>
    </row>
    <row r="140" ht="12.75">
      <c r="A140" s="43"/>
    </row>
    <row r="141" spans="1:4" ht="12.75">
      <c r="A141" s="3">
        <v>39356</v>
      </c>
      <c r="B141" s="4">
        <v>872734.84</v>
      </c>
      <c r="C141" s="4">
        <v>634499.91</v>
      </c>
      <c r="D141" s="19">
        <f>B141/C141</f>
        <v>1.3754688160633466</v>
      </c>
    </row>
    <row r="142" spans="1:4" ht="12.75">
      <c r="A142" s="3">
        <v>39357</v>
      </c>
      <c r="B142" s="4">
        <v>886738.7</v>
      </c>
      <c r="C142" s="4">
        <v>634499.91</v>
      </c>
      <c r="D142" s="19">
        <f>B142/C142</f>
        <v>1.3975395205335803</v>
      </c>
    </row>
    <row r="143" spans="1:4" ht="12.75">
      <c r="A143" s="3">
        <v>39358</v>
      </c>
      <c r="B143" s="4">
        <v>908520.79</v>
      </c>
      <c r="C143" s="4">
        <v>638134.95</v>
      </c>
      <c r="D143" s="19">
        <f>B143/C143</f>
        <v>1.4237126331977275</v>
      </c>
    </row>
    <row r="144" spans="1:4" ht="12.75">
      <c r="A144" s="3">
        <v>39359</v>
      </c>
      <c r="B144" s="4">
        <v>914064.46</v>
      </c>
      <c r="C144" s="4">
        <v>641712.77</v>
      </c>
      <c r="D144" s="19">
        <f>B144/C144</f>
        <v>1.4244136983591582</v>
      </c>
    </row>
    <row r="145" spans="1:4" ht="12.75">
      <c r="A145" s="3">
        <v>39360</v>
      </c>
      <c r="B145" s="4">
        <v>933360.27</v>
      </c>
      <c r="C145" s="4">
        <v>648383.63</v>
      </c>
      <c r="D145" s="19">
        <f>B145/C145</f>
        <v>1.4395185609482462</v>
      </c>
    </row>
    <row r="146" spans="1:4" ht="12.75">
      <c r="A146" s="6">
        <v>39361</v>
      </c>
      <c r="B146" s="24"/>
      <c r="C146" s="24"/>
      <c r="D146" s="33"/>
    </row>
    <row r="147" spans="1:4" ht="12.75">
      <c r="A147" s="6">
        <v>39362</v>
      </c>
      <c r="B147" s="24"/>
      <c r="C147" s="24"/>
      <c r="D147" s="33"/>
    </row>
    <row r="148" spans="1:4" ht="12.75">
      <c r="A148" s="3">
        <v>39363</v>
      </c>
      <c r="B148" s="4">
        <v>926792.34</v>
      </c>
      <c r="C148" s="4">
        <v>648383.63</v>
      </c>
      <c r="D148" s="19">
        <f>B148/C148</f>
        <v>1.4293888635035403</v>
      </c>
    </row>
    <row r="149" spans="1:4" ht="12.75">
      <c r="A149" s="3">
        <v>39364</v>
      </c>
      <c r="B149" s="4">
        <v>926047.53</v>
      </c>
      <c r="C149" s="4">
        <v>658279.75</v>
      </c>
      <c r="D149" s="19">
        <f>B149/C149</f>
        <v>1.4067689762597133</v>
      </c>
    </row>
    <row r="150" spans="1:4" ht="12.75">
      <c r="A150" s="3">
        <v>39365</v>
      </c>
      <c r="B150" s="4">
        <v>936454.98</v>
      </c>
      <c r="C150" s="4">
        <v>658279.75</v>
      </c>
      <c r="D150" s="19">
        <f>B150/C150</f>
        <v>1.422579047889594</v>
      </c>
    </row>
    <row r="151" spans="1:4" ht="12.75">
      <c r="A151" s="3">
        <v>39366</v>
      </c>
      <c r="B151" s="4">
        <v>954596.33</v>
      </c>
      <c r="C151" s="4">
        <v>664957.66</v>
      </c>
      <c r="D151" s="19">
        <f>B151/C151</f>
        <v>1.4355746048552924</v>
      </c>
    </row>
    <row r="152" spans="1:4" ht="12.75">
      <c r="A152" s="3">
        <v>39367</v>
      </c>
      <c r="B152" s="4">
        <v>975400.91</v>
      </c>
      <c r="C152" s="4">
        <v>675406.26</v>
      </c>
      <c r="D152" s="19">
        <f>B152/C152</f>
        <v>1.4441691878899672</v>
      </c>
    </row>
    <row r="153" spans="1:4" ht="12.75">
      <c r="A153" s="6">
        <v>39368</v>
      </c>
      <c r="B153" s="24"/>
      <c r="C153" s="24"/>
      <c r="D153" s="33"/>
    </row>
    <row r="154" spans="1:7" ht="12.75">
      <c r="A154" s="6">
        <v>39369</v>
      </c>
      <c r="B154" s="24"/>
      <c r="C154" s="24"/>
      <c r="D154" s="33"/>
      <c r="G154" t="s">
        <v>92</v>
      </c>
    </row>
    <row r="155" spans="1:4" ht="12.75">
      <c r="A155" s="3">
        <v>39370</v>
      </c>
      <c r="B155" s="4">
        <v>978164.12</v>
      </c>
      <c r="C155" s="4">
        <v>675406.26</v>
      </c>
      <c r="D155" s="19">
        <f>B155/C155</f>
        <v>1.4482603699882792</v>
      </c>
    </row>
    <row r="156" spans="1:4" ht="12.75">
      <c r="A156" s="3">
        <v>39371</v>
      </c>
      <c r="B156" s="4">
        <v>986244.68</v>
      </c>
      <c r="C156" s="4">
        <v>678451.35</v>
      </c>
      <c r="D156" s="19">
        <f>B156/C156</f>
        <v>1.453670451094246</v>
      </c>
    </row>
    <row r="157" spans="1:4" ht="12.75">
      <c r="A157" s="3">
        <v>39372</v>
      </c>
      <c r="B157" s="4">
        <v>950522.42</v>
      </c>
      <c r="C157" s="4">
        <v>666209.45</v>
      </c>
      <c r="D157" s="19">
        <f>B157/C157</f>
        <v>1.4267621391440786</v>
      </c>
    </row>
    <row r="158" spans="1:4" ht="12.75">
      <c r="A158" s="3">
        <v>39373</v>
      </c>
      <c r="B158" s="4">
        <v>971269.15</v>
      </c>
      <c r="C158" s="4">
        <v>666209.45</v>
      </c>
      <c r="D158" s="19">
        <f>B158/C158</f>
        <v>1.457903591730799</v>
      </c>
    </row>
    <row r="159" spans="1:4" ht="12.75">
      <c r="A159" s="3">
        <v>39374</v>
      </c>
      <c r="B159" s="4">
        <v>1013226.61</v>
      </c>
      <c r="C159" s="4">
        <v>697748.55</v>
      </c>
      <c r="D159" s="19">
        <f>B159/C159</f>
        <v>1.4521371774975382</v>
      </c>
    </row>
    <row r="160" spans="1:4" ht="12.75">
      <c r="A160" s="6">
        <v>39375</v>
      </c>
      <c r="B160" s="24"/>
      <c r="C160" s="24"/>
      <c r="D160" s="33"/>
    </row>
    <row r="161" spans="1:4" ht="12.75">
      <c r="A161" s="6">
        <v>39376</v>
      </c>
      <c r="B161" s="24"/>
      <c r="C161" s="24"/>
      <c r="D161" s="33"/>
    </row>
    <row r="162" spans="1:4" ht="12.75">
      <c r="A162" s="3">
        <v>39377</v>
      </c>
      <c r="B162" s="4">
        <v>1433260.05</v>
      </c>
      <c r="C162" s="4">
        <v>992587.34</v>
      </c>
      <c r="D162" s="19">
        <f>B162/C162</f>
        <v>1.443963661676362</v>
      </c>
    </row>
    <row r="163" spans="1:4" ht="12.75">
      <c r="A163" s="3">
        <v>39378</v>
      </c>
      <c r="B163" s="4">
        <v>1436639.63</v>
      </c>
      <c r="C163" s="4">
        <v>1000000.77</v>
      </c>
      <c r="D163" s="19">
        <f>B163/C163</f>
        <v>1.4366385237883366</v>
      </c>
    </row>
    <row r="164" spans="1:4" ht="12.75">
      <c r="A164" s="3">
        <v>39379</v>
      </c>
      <c r="B164" s="4">
        <v>1454819.64</v>
      </c>
      <c r="C164" s="4">
        <v>1010279.7</v>
      </c>
      <c r="D164" s="19">
        <f>B164/C164</f>
        <v>1.4400167003256623</v>
      </c>
    </row>
    <row r="165" spans="1:4" ht="12.75">
      <c r="A165" s="3">
        <v>39380</v>
      </c>
      <c r="B165" s="4">
        <v>1474665.95</v>
      </c>
      <c r="C165" s="4">
        <v>1014428.38</v>
      </c>
      <c r="D165" s="19">
        <f>B165/C165</f>
        <v>1.4536915361141611</v>
      </c>
    </row>
    <row r="166" spans="1:4" ht="12.75">
      <c r="A166" s="3">
        <v>39381</v>
      </c>
      <c r="B166" s="4">
        <v>1512911.41</v>
      </c>
      <c r="C166" s="4">
        <v>1032555.23</v>
      </c>
      <c r="D166" s="19">
        <f>B166/C166</f>
        <v>1.4652111248325186</v>
      </c>
    </row>
    <row r="167" spans="1:4" ht="12.75">
      <c r="A167" s="6">
        <v>39382</v>
      </c>
      <c r="B167" s="24"/>
      <c r="C167" s="24"/>
      <c r="D167" s="33"/>
    </row>
    <row r="168" spans="1:4" ht="12.75">
      <c r="A168" s="6">
        <v>39383</v>
      </c>
      <c r="B168" s="24"/>
      <c r="C168" s="24"/>
      <c r="D168" s="33"/>
    </row>
    <row r="169" spans="1:4" ht="12.75">
      <c r="A169" s="3">
        <v>39384</v>
      </c>
      <c r="B169" s="4">
        <v>1531078.7</v>
      </c>
      <c r="C169" s="4">
        <v>1038746.33</v>
      </c>
      <c r="D169" s="19">
        <f>B169/C169</f>
        <v>1.4739678550777648</v>
      </c>
    </row>
    <row r="170" spans="1:4" ht="12.75">
      <c r="A170" s="3">
        <v>39385</v>
      </c>
      <c r="B170" s="4">
        <v>1536778.05</v>
      </c>
      <c r="C170" s="4">
        <v>1044101.88</v>
      </c>
      <c r="D170" s="19">
        <f>B170/C170</f>
        <v>1.4718659926175022</v>
      </c>
    </row>
    <row r="171" spans="1:4" ht="12.75">
      <c r="A171" s="3">
        <v>39386</v>
      </c>
      <c r="B171" s="4">
        <v>1534135.63</v>
      </c>
      <c r="C171" s="4">
        <v>1046853.48</v>
      </c>
      <c r="D171" s="19">
        <f>B171/C171</f>
        <v>1.4654731147285291</v>
      </c>
    </row>
    <row r="172" spans="1:9" ht="12.75">
      <c r="A172" s="3"/>
      <c r="B172" s="4">
        <f>SUM(B141:B171)</f>
        <v>26048427.189999998</v>
      </c>
      <c r="C172" s="4">
        <f>SUM(C141:C171)</f>
        <v>18066116.39</v>
      </c>
      <c r="D172" s="19">
        <f>SUM(D141:D171)</f>
        <v>33.088696148115936</v>
      </c>
      <c r="F172" s="5">
        <f>B172/23</f>
        <v>1132540.3126086956</v>
      </c>
      <c r="G172" s="5">
        <f>C172/23</f>
        <v>785483.3213043478</v>
      </c>
      <c r="H172" s="34">
        <f>D172/23</f>
        <v>1.4386389629615624</v>
      </c>
      <c r="I172" s="34">
        <f>(H172-1)*100</f>
        <v>43.863896296156234</v>
      </c>
    </row>
    <row r="173" ht="12.75">
      <c r="A173" s="1"/>
    </row>
    <row r="174" spans="1:6" ht="12.75">
      <c r="A174" s="1"/>
      <c r="F174" t="s">
        <v>65</v>
      </c>
    </row>
    <row r="175" spans="1:4" ht="12.75">
      <c r="A175" s="3">
        <v>39387</v>
      </c>
      <c r="B175" s="2">
        <v>1531723.25</v>
      </c>
      <c r="C175" s="2">
        <v>1053677.08</v>
      </c>
      <c r="D175" s="19">
        <f>B175/C175</f>
        <v>1.4536932415764419</v>
      </c>
    </row>
    <row r="176" spans="1:4" ht="12.75">
      <c r="A176" s="44">
        <v>39388</v>
      </c>
      <c r="B176" s="53">
        <v>1515212.23</v>
      </c>
      <c r="C176" s="2">
        <v>1058792.11</v>
      </c>
      <c r="D176" s="19">
        <f>B176/C176</f>
        <v>1.4310762383750666</v>
      </c>
    </row>
    <row r="177" spans="1:4" ht="12.75">
      <c r="A177" s="6">
        <v>39389</v>
      </c>
      <c r="B177" s="33"/>
      <c r="C177" s="33"/>
      <c r="D177" s="33"/>
    </row>
    <row r="178" spans="1:4" ht="12.75">
      <c r="A178" s="6">
        <v>39390</v>
      </c>
      <c r="B178" s="33"/>
      <c r="C178" s="33"/>
      <c r="D178" s="33"/>
    </row>
    <row r="179" spans="1:4" ht="12.75">
      <c r="A179" s="3">
        <v>39391</v>
      </c>
      <c r="B179" s="53">
        <v>1500102.59</v>
      </c>
      <c r="C179" s="2">
        <v>1072758.59</v>
      </c>
      <c r="D179" s="19">
        <f>B179/C179</f>
        <v>1.3983598956779268</v>
      </c>
    </row>
    <row r="180" spans="1:4" ht="12.75">
      <c r="A180" s="3">
        <v>39392</v>
      </c>
      <c r="B180" s="53">
        <v>1516192.34</v>
      </c>
      <c r="C180" s="2">
        <v>1079194.52</v>
      </c>
      <c r="D180" s="19">
        <f>B180/C180</f>
        <v>1.404929613615903</v>
      </c>
    </row>
    <row r="181" spans="1:4" ht="12.75">
      <c r="A181" s="3">
        <v>39393</v>
      </c>
      <c r="B181" s="53">
        <v>1634475.87</v>
      </c>
      <c r="C181" s="2">
        <v>1146457.61</v>
      </c>
      <c r="D181" s="19">
        <f>B181/C181</f>
        <v>1.4256749274837994</v>
      </c>
    </row>
    <row r="182" spans="1:4" ht="12.75">
      <c r="A182" s="3">
        <v>39394</v>
      </c>
      <c r="B182" s="53">
        <v>1649738.36</v>
      </c>
      <c r="C182" s="4">
        <v>1166029.5</v>
      </c>
      <c r="D182" s="19">
        <f>B182/C182</f>
        <v>1.4148341529952717</v>
      </c>
    </row>
    <row r="183" spans="1:4" ht="12.75">
      <c r="A183" s="3">
        <v>39395</v>
      </c>
      <c r="B183" s="53">
        <v>1771191.13</v>
      </c>
      <c r="C183" s="2">
        <v>1265477.48</v>
      </c>
      <c r="D183" s="19">
        <f>B183/C183</f>
        <v>1.3996227969224706</v>
      </c>
    </row>
    <row r="184" spans="1:4" ht="12.75">
      <c r="A184" s="6">
        <v>39396</v>
      </c>
      <c r="B184" s="33"/>
      <c r="C184" s="33"/>
      <c r="D184" s="33"/>
    </row>
    <row r="185" spans="1:4" ht="12.75">
      <c r="A185" s="6">
        <v>39397</v>
      </c>
      <c r="B185" s="33"/>
      <c r="C185" s="33"/>
      <c r="D185" s="33"/>
    </row>
    <row r="186" spans="1:4" ht="12.75">
      <c r="A186" s="3">
        <v>39398</v>
      </c>
      <c r="B186" s="53">
        <v>1730450.91</v>
      </c>
      <c r="C186" s="2">
        <v>1266906.46</v>
      </c>
      <c r="D186" s="19">
        <f>B186/C186</f>
        <v>1.3658868784993012</v>
      </c>
    </row>
    <row r="187" spans="1:4" ht="12.75">
      <c r="A187" s="3">
        <v>39399</v>
      </c>
      <c r="B187" s="53">
        <v>1785728.34</v>
      </c>
      <c r="C187" s="4">
        <v>1307799.3</v>
      </c>
      <c r="D187" s="19">
        <f>B187/C187</f>
        <v>1.3654452483649442</v>
      </c>
    </row>
    <row r="188" spans="1:4" ht="12.75">
      <c r="A188" s="3">
        <v>39400</v>
      </c>
      <c r="B188" s="53">
        <v>1800984.35</v>
      </c>
      <c r="C188" s="4">
        <v>1307799.3</v>
      </c>
      <c r="D188" s="19">
        <f>B188/C188</f>
        <v>1.3771106545170961</v>
      </c>
    </row>
    <row r="189" spans="1:4" ht="12.75">
      <c r="A189" s="3">
        <v>39401</v>
      </c>
      <c r="B189" s="53">
        <v>1791598.48</v>
      </c>
      <c r="C189" s="4">
        <v>1307799.3</v>
      </c>
      <c r="D189" s="19">
        <f>B189/C189</f>
        <v>1.3699338117094877</v>
      </c>
    </row>
    <row r="190" spans="1:4" ht="12.75">
      <c r="A190" s="3">
        <v>39402</v>
      </c>
      <c r="B190" s="53">
        <v>1808824.53</v>
      </c>
      <c r="C190" s="4">
        <v>1325719.18</v>
      </c>
      <c r="D190" s="19">
        <f>B190/C190</f>
        <v>1.3644100178138783</v>
      </c>
    </row>
    <row r="191" spans="1:4" ht="12.75">
      <c r="A191" s="6">
        <v>39403</v>
      </c>
      <c r="B191" s="33"/>
      <c r="C191" s="33"/>
      <c r="D191" s="33"/>
    </row>
    <row r="192" spans="1:4" ht="12.75">
      <c r="A192" s="6">
        <v>39404</v>
      </c>
      <c r="B192" s="33"/>
      <c r="C192" s="33"/>
      <c r="D192" s="33"/>
    </row>
    <row r="193" spans="1:4" ht="12.75">
      <c r="A193" s="3">
        <v>39405</v>
      </c>
      <c r="B193" s="53">
        <v>1801020.81</v>
      </c>
      <c r="C193" s="4">
        <v>1325719.18</v>
      </c>
      <c r="D193" s="19">
        <f>B193/C193</f>
        <v>1.3585236128212312</v>
      </c>
    </row>
    <row r="194" spans="1:4" ht="12.75">
      <c r="A194" s="3">
        <v>39406</v>
      </c>
      <c r="B194" s="2">
        <v>2664460.41</v>
      </c>
      <c r="C194" s="2">
        <v>1990645.74</v>
      </c>
      <c r="D194" s="19">
        <f>B194/C194</f>
        <v>1.3384904990679056</v>
      </c>
    </row>
    <row r="195" spans="1:4" ht="12.75">
      <c r="A195" s="3">
        <v>39407</v>
      </c>
      <c r="B195" s="2">
        <v>2636576.13</v>
      </c>
      <c r="C195" s="2">
        <v>1990645.74</v>
      </c>
      <c r="D195" s="19">
        <f>B195/C195</f>
        <v>1.3244828434415457</v>
      </c>
    </row>
    <row r="196" spans="1:4" ht="12.75">
      <c r="A196" s="3">
        <v>39408</v>
      </c>
      <c r="B196" s="2">
        <v>2642933.88</v>
      </c>
      <c r="C196" s="2">
        <v>1990645.74</v>
      </c>
      <c r="D196" s="19">
        <f>B196/C196</f>
        <v>1.3276766563195719</v>
      </c>
    </row>
    <row r="197" spans="1:4" ht="12.75">
      <c r="A197" s="3">
        <v>39409</v>
      </c>
      <c r="B197" s="2">
        <v>2656650.54</v>
      </c>
      <c r="C197" s="2">
        <v>1997424.38</v>
      </c>
      <c r="D197" s="19">
        <f>B197/C197</f>
        <v>1.3300381063737694</v>
      </c>
    </row>
    <row r="198" spans="1:4" ht="12.75">
      <c r="A198" s="6">
        <v>39410</v>
      </c>
      <c r="B198" s="33"/>
      <c r="C198" s="33"/>
      <c r="D198" s="33"/>
    </row>
    <row r="199" spans="1:4" ht="12.75">
      <c r="A199" s="6">
        <v>39411</v>
      </c>
      <c r="B199" s="33"/>
      <c r="C199" s="33"/>
      <c r="D199" s="33"/>
    </row>
    <row r="200" spans="1:4" ht="12.75">
      <c r="A200" s="3">
        <v>39412</v>
      </c>
      <c r="B200" s="2">
        <v>2653096.85</v>
      </c>
      <c r="C200" s="2">
        <v>1997424.38</v>
      </c>
      <c r="D200" s="19">
        <f>B200/C200</f>
        <v>1.3282589701843932</v>
      </c>
    </row>
    <row r="201" spans="1:4" ht="12.75">
      <c r="A201" s="3">
        <v>39413</v>
      </c>
      <c r="B201" s="2">
        <v>2650489.92</v>
      </c>
      <c r="C201" s="2">
        <v>1997424.38</v>
      </c>
      <c r="D201" s="19">
        <f>B201/C201</f>
        <v>1.3269538244046066</v>
      </c>
    </row>
    <row r="202" spans="1:4" ht="12.75">
      <c r="A202" s="3">
        <v>39414</v>
      </c>
      <c r="B202" s="2">
        <v>2672772.73</v>
      </c>
      <c r="C202" s="2">
        <v>1997424.38</v>
      </c>
      <c r="D202" s="19">
        <f>B202/C202</f>
        <v>1.3381095959187201</v>
      </c>
    </row>
    <row r="203" spans="1:4" ht="12.75">
      <c r="A203" s="3">
        <v>39415</v>
      </c>
      <c r="B203" s="2">
        <v>2708956.54</v>
      </c>
      <c r="C203" s="2">
        <v>1997424.38</v>
      </c>
      <c r="D203" s="19">
        <f>B203/C203</f>
        <v>1.3562248298981914</v>
      </c>
    </row>
    <row r="204" spans="1:9" ht="12.75">
      <c r="A204" s="3">
        <v>39416</v>
      </c>
      <c r="B204" s="2">
        <v>2761983.97</v>
      </c>
      <c r="C204" s="2">
        <v>1998311.1991</v>
      </c>
      <c r="D204" s="19">
        <f>B204/C204</f>
        <v>1.3821590807497568</v>
      </c>
      <c r="F204" s="5"/>
      <c r="G204" s="5"/>
      <c r="H204" s="34"/>
      <c r="I204" s="34"/>
    </row>
    <row r="205" spans="1:9" ht="12.75">
      <c r="A205" s="1"/>
      <c r="B205" s="4">
        <f>SUM(B174:B204)</f>
        <v>45885164.15999999</v>
      </c>
      <c r="C205" s="4">
        <f>SUM(C174:C204)</f>
        <v>33641499.92909999</v>
      </c>
      <c r="D205" s="19">
        <f>SUM(D174:D204)</f>
        <v>30.18189549673128</v>
      </c>
      <c r="F205" s="5">
        <f>B205/22</f>
        <v>2085689.2799999996</v>
      </c>
      <c r="G205" s="5">
        <f>C205/22</f>
        <v>1529159.0876863634</v>
      </c>
      <c r="H205" s="34">
        <f>D205/22</f>
        <v>1.3719043407605127</v>
      </c>
      <c r="I205" s="34">
        <f>(H205-1)*100</f>
        <v>37.19043407605127</v>
      </c>
    </row>
    <row r="206" ht="12.75">
      <c r="A206" s="1"/>
    </row>
    <row r="207" ht="12.75">
      <c r="A207" s="1"/>
    </row>
    <row r="208" ht="12.75">
      <c r="A208" s="1"/>
    </row>
    <row r="209" spans="1:4" ht="12.75">
      <c r="A209" s="6">
        <v>39417</v>
      </c>
      <c r="B209" s="33"/>
      <c r="C209" s="33"/>
      <c r="D209" s="33"/>
    </row>
    <row r="210" spans="1:4" ht="12.75">
      <c r="A210" s="6">
        <v>39418</v>
      </c>
      <c r="B210" s="33"/>
      <c r="C210" s="33"/>
      <c r="D210" s="33"/>
    </row>
    <row r="211" spans="1:4" ht="12.75">
      <c r="A211" s="3">
        <v>39419</v>
      </c>
      <c r="B211" s="2">
        <v>2777696.99</v>
      </c>
      <c r="C211" s="4">
        <v>1998311.2</v>
      </c>
      <c r="D211" s="19">
        <f>B211/C211</f>
        <v>1.3900222297708187</v>
      </c>
    </row>
    <row r="212" spans="1:4" ht="12.75">
      <c r="A212" s="3">
        <v>39420</v>
      </c>
      <c r="B212" s="2">
        <v>2741252.72</v>
      </c>
      <c r="C212" s="4">
        <v>1998311.2</v>
      </c>
      <c r="D212" s="19">
        <f>B212/C212</f>
        <v>1.3717846949964552</v>
      </c>
    </row>
    <row r="213" spans="1:4" ht="12.75">
      <c r="A213" s="3">
        <v>39421</v>
      </c>
      <c r="B213" s="2">
        <v>2725490.65</v>
      </c>
      <c r="C213" s="4">
        <v>1998311.2</v>
      </c>
      <c r="D213" s="19">
        <f>B213/C213</f>
        <v>1.3638969996264847</v>
      </c>
    </row>
    <row r="214" spans="1:4" ht="12.75">
      <c r="A214" s="3">
        <v>39422</v>
      </c>
      <c r="B214" s="2">
        <v>2776056.77</v>
      </c>
      <c r="C214" s="2">
        <v>2037886.66</v>
      </c>
      <c r="D214" s="19">
        <f>B214/C214</f>
        <v>1.3622233387601645</v>
      </c>
    </row>
    <row r="215" spans="1:4" ht="12.75">
      <c r="A215" s="3">
        <v>39423</v>
      </c>
      <c r="B215" s="2">
        <v>2773012.43</v>
      </c>
      <c r="C215" s="2">
        <v>2037886.66</v>
      </c>
      <c r="D215" s="19">
        <f>B215/C215</f>
        <v>1.3607294676535153</v>
      </c>
    </row>
    <row r="216" spans="1:4" ht="12.75">
      <c r="A216" s="6">
        <v>39424</v>
      </c>
      <c r="B216" s="33"/>
      <c r="C216" s="33"/>
      <c r="D216" s="33"/>
    </row>
    <row r="217" spans="1:4" ht="12.75">
      <c r="A217" s="6">
        <v>39425</v>
      </c>
      <c r="B217" s="33"/>
      <c r="C217" s="33"/>
      <c r="D217" s="33"/>
    </row>
    <row r="218" spans="1:4" ht="12.75">
      <c r="A218" s="3">
        <v>39426</v>
      </c>
      <c r="B218" s="2">
        <v>2762743.21</v>
      </c>
      <c r="C218" s="2">
        <v>2037886.66</v>
      </c>
      <c r="D218" s="19">
        <f aca="true" t="shared" si="4" ref="D218:D223">B218/C218</f>
        <v>1.355690315966836</v>
      </c>
    </row>
    <row r="219" spans="1:4" ht="12.75">
      <c r="A219" s="3">
        <v>39427</v>
      </c>
      <c r="B219" s="2">
        <v>2761451.87</v>
      </c>
      <c r="C219" s="2">
        <v>2037886.66</v>
      </c>
      <c r="D219" s="19">
        <f t="shared" si="4"/>
        <v>1.3550566497157404</v>
      </c>
    </row>
    <row r="220" spans="1:4" ht="12.75">
      <c r="A220" s="3">
        <v>39428</v>
      </c>
      <c r="B220" s="2">
        <v>2762332.82</v>
      </c>
      <c r="C220" s="2">
        <v>2037886.66</v>
      </c>
      <c r="D220" s="19">
        <f t="shared" si="4"/>
        <v>1.3554889357782047</v>
      </c>
    </row>
    <row r="221" spans="1:4" ht="12.75">
      <c r="A221" s="3">
        <v>39429</v>
      </c>
      <c r="B221" s="2">
        <v>2758217.85</v>
      </c>
      <c r="C221" s="2">
        <v>2041543.95</v>
      </c>
      <c r="D221" s="19">
        <f t="shared" si="4"/>
        <v>1.3510450509772274</v>
      </c>
    </row>
    <row r="222" spans="1:4" ht="12.75">
      <c r="A222" s="3">
        <v>39430</v>
      </c>
      <c r="B222" s="2">
        <v>2739112.68</v>
      </c>
      <c r="C222" s="2">
        <v>2041543.95</v>
      </c>
      <c r="D222" s="19">
        <f t="shared" si="4"/>
        <v>1.341686854206592</v>
      </c>
    </row>
    <row r="223" spans="1:4" ht="12.75">
      <c r="A223" s="44">
        <v>39431</v>
      </c>
      <c r="B223" s="53">
        <v>2725909.74</v>
      </c>
      <c r="C223" s="53">
        <v>2041543.95</v>
      </c>
      <c r="D223" s="19">
        <f t="shared" si="4"/>
        <v>1.3352197193697448</v>
      </c>
    </row>
    <row r="224" spans="1:4" ht="12.75">
      <c r="A224" s="6">
        <v>39432</v>
      </c>
      <c r="B224" s="33"/>
      <c r="C224" s="33"/>
      <c r="D224" s="33"/>
    </row>
    <row r="225" spans="1:4" ht="12.75">
      <c r="A225" s="3">
        <v>39433</v>
      </c>
      <c r="B225" s="2">
        <v>2931220.44</v>
      </c>
      <c r="C225" s="4">
        <v>2206690.4</v>
      </c>
      <c r="D225" s="19">
        <f>B225/C225</f>
        <v>1.3283333448135723</v>
      </c>
    </row>
    <row r="226" spans="1:4" ht="12.75">
      <c r="A226" s="3">
        <v>39434</v>
      </c>
      <c r="B226" s="2">
        <v>2889767.16</v>
      </c>
      <c r="C226" s="4">
        <v>2206690.4</v>
      </c>
      <c r="D226" s="19">
        <f>B226/C226</f>
        <v>1.3095480725343258</v>
      </c>
    </row>
    <row r="227" spans="1:4" ht="12.75">
      <c r="A227" s="3">
        <v>39435</v>
      </c>
      <c r="B227" s="2">
        <v>2808338.05</v>
      </c>
      <c r="C227" s="4">
        <v>2206690.4</v>
      </c>
      <c r="D227" s="19">
        <f>B227/C227</f>
        <v>1.2726470600497468</v>
      </c>
    </row>
    <row r="228" spans="1:4" ht="12.75">
      <c r="A228" s="3">
        <v>39436</v>
      </c>
      <c r="B228" s="2">
        <v>2893241.16</v>
      </c>
      <c r="C228" s="4">
        <v>2206690.4</v>
      </c>
      <c r="D228" s="19">
        <f>B228/C228</f>
        <v>1.3111223758439337</v>
      </c>
    </row>
    <row r="229" spans="1:4" ht="12.75">
      <c r="A229" s="3">
        <v>39437</v>
      </c>
      <c r="B229" s="2">
        <v>2916572.82</v>
      </c>
      <c r="C229" s="2">
        <v>2192723.92</v>
      </c>
      <c r="D229" s="19">
        <f>B229/C229</f>
        <v>1.3301140163600713</v>
      </c>
    </row>
    <row r="230" spans="1:4" ht="12.75">
      <c r="A230" s="6">
        <v>39438</v>
      </c>
      <c r="B230" s="33"/>
      <c r="C230" s="33"/>
      <c r="D230" s="33"/>
    </row>
    <row r="231" spans="1:4" ht="12.75">
      <c r="A231" s="6">
        <v>39439</v>
      </c>
      <c r="B231" s="33"/>
      <c r="C231" s="33"/>
      <c r="D231" s="33"/>
    </row>
    <row r="232" spans="1:4" ht="12.75">
      <c r="A232" s="6">
        <v>39440</v>
      </c>
      <c r="B232" s="33"/>
      <c r="C232" s="33"/>
      <c r="D232" s="33"/>
    </row>
    <row r="233" spans="1:4" ht="12.75">
      <c r="A233" s="6">
        <v>39441</v>
      </c>
      <c r="B233" s="33"/>
      <c r="C233" s="33"/>
      <c r="D233" s="33"/>
    </row>
    <row r="234" spans="1:4" ht="12.75">
      <c r="A234" s="6">
        <v>39442</v>
      </c>
      <c r="B234" s="33"/>
      <c r="C234" s="33"/>
      <c r="D234" s="33"/>
    </row>
    <row r="235" spans="1:4" ht="12.75">
      <c r="A235" s="3">
        <v>39443</v>
      </c>
      <c r="B235" s="2">
        <v>2908413.87</v>
      </c>
      <c r="C235" s="2">
        <v>2186913.56</v>
      </c>
      <c r="D235" s="19">
        <f>B235/C235</f>
        <v>1.3299171595972912</v>
      </c>
    </row>
    <row r="236" spans="1:4" ht="12.75">
      <c r="A236" s="3">
        <v>39444</v>
      </c>
      <c r="B236" s="2">
        <v>2908263.98</v>
      </c>
      <c r="C236" s="2">
        <v>2186913.56</v>
      </c>
      <c r="D236" s="19">
        <f>B236/C236</f>
        <v>1.32984862007989</v>
      </c>
    </row>
    <row r="237" spans="1:4" ht="12.75">
      <c r="A237" s="6">
        <v>39445</v>
      </c>
      <c r="B237" s="33"/>
      <c r="C237" s="33"/>
      <c r="D237" s="33"/>
    </row>
    <row r="238" spans="1:4" ht="12.75">
      <c r="A238" s="6">
        <v>39446</v>
      </c>
      <c r="B238" s="33"/>
      <c r="C238" s="33"/>
      <c r="D238" s="33"/>
    </row>
    <row r="239" spans="1:4" ht="12.75">
      <c r="A239" s="6">
        <v>39447</v>
      </c>
      <c r="B239" s="33"/>
      <c r="C239" s="33"/>
      <c r="D239" s="33"/>
    </row>
    <row r="240" spans="2:11" ht="12.75">
      <c r="B240" s="4">
        <f>SUM(B209:B239)</f>
        <v>50559095.21</v>
      </c>
      <c r="C240" s="4">
        <f>SUM(C209:C239)</f>
        <v>37702311.39</v>
      </c>
      <c r="D240" s="19">
        <f>SUM(D209:D239)</f>
        <v>24.15437490610061</v>
      </c>
      <c r="F240" s="5">
        <f>B240/18</f>
        <v>2808838.6227777777</v>
      </c>
      <c r="G240" s="5">
        <f>C240/18</f>
        <v>2094572.855</v>
      </c>
      <c r="H240" s="34">
        <f>D240/18</f>
        <v>1.3419097170055894</v>
      </c>
      <c r="I240" s="34">
        <f>(H240-1)*100</f>
        <v>34.19097170055893</v>
      </c>
      <c r="K240" s="5"/>
    </row>
    <row r="243" spans="1:4" ht="12.75">
      <c r="A243" s="6">
        <v>39448</v>
      </c>
      <c r="B243" s="33"/>
      <c r="C243" s="33"/>
      <c r="D243" s="33"/>
    </row>
    <row r="244" spans="1:5" ht="12.75">
      <c r="A244" s="44">
        <v>39449</v>
      </c>
      <c r="B244" s="53">
        <v>2882279.03</v>
      </c>
      <c r="C244" s="53">
        <v>2187932.51</v>
      </c>
      <c r="D244" s="71">
        <f aca="true" t="shared" si="5" ref="D244:D273">B244/C244</f>
        <v>1.317352805366012</v>
      </c>
      <c r="E244">
        <f>C236-C244</f>
        <v>-1018.9499999997206</v>
      </c>
    </row>
    <row r="245" spans="1:5" ht="12.75">
      <c r="A245" s="44">
        <v>39450</v>
      </c>
      <c r="B245" s="53">
        <v>2854521.92</v>
      </c>
      <c r="C245" s="53">
        <v>2187932.51</v>
      </c>
      <c r="D245" s="71">
        <f t="shared" si="5"/>
        <v>1.3046663491462085</v>
      </c>
      <c r="E245">
        <f>C244-C245</f>
        <v>0</v>
      </c>
    </row>
    <row r="246" spans="1:5" ht="12.75">
      <c r="A246" s="44">
        <v>39451</v>
      </c>
      <c r="B246" s="53">
        <v>2872717</v>
      </c>
      <c r="C246" s="53">
        <v>2187932.51</v>
      </c>
      <c r="D246" s="71">
        <f t="shared" si="5"/>
        <v>1.3129824557522574</v>
      </c>
      <c r="E246">
        <f aca="true" t="shared" si="6" ref="E246:E273">C245-C246</f>
        <v>0</v>
      </c>
    </row>
    <row r="247" spans="1:4" ht="12.75">
      <c r="A247" s="6">
        <v>39452</v>
      </c>
      <c r="B247" s="33"/>
      <c r="C247" s="33"/>
      <c r="D247" s="25"/>
    </row>
    <row r="248" spans="1:4" ht="12.75">
      <c r="A248" s="6">
        <v>39453</v>
      </c>
      <c r="B248" s="33"/>
      <c r="C248" s="33"/>
      <c r="D248" s="25"/>
    </row>
    <row r="249" spans="1:13" ht="12.75">
      <c r="A249" s="44">
        <v>39454</v>
      </c>
      <c r="B249" s="53">
        <v>2863137.54</v>
      </c>
      <c r="C249" s="53">
        <v>2187932.51</v>
      </c>
      <c r="D249" s="71">
        <f t="shared" si="5"/>
        <v>1.308604139713615</v>
      </c>
      <c r="E249">
        <f>C246-C249</f>
        <v>0</v>
      </c>
      <c r="H249" s="5"/>
      <c r="I249" s="5"/>
      <c r="J249" s="5"/>
      <c r="K249" s="5"/>
      <c r="L249" s="5"/>
      <c r="M249" s="5"/>
    </row>
    <row r="250" spans="1:13" ht="12.75">
      <c r="A250" s="44">
        <v>39455</v>
      </c>
      <c r="B250" s="53">
        <v>2844404.42</v>
      </c>
      <c r="C250" s="53">
        <v>2183689.82</v>
      </c>
      <c r="D250" s="71">
        <f t="shared" si="5"/>
        <v>1.302567971856003</v>
      </c>
      <c r="E250">
        <f t="shared" si="6"/>
        <v>4242.689999999944</v>
      </c>
      <c r="H250" s="5"/>
      <c r="I250" s="5"/>
      <c r="J250" s="5"/>
      <c r="K250" s="5"/>
      <c r="L250" s="5"/>
      <c r="M250" s="5"/>
    </row>
    <row r="251" spans="1:13" ht="12.75">
      <c r="A251" s="44">
        <v>39456</v>
      </c>
      <c r="B251" s="53">
        <v>2796740.28</v>
      </c>
      <c r="C251" s="53">
        <v>2183689.82</v>
      </c>
      <c r="D251" s="71">
        <f t="shared" si="5"/>
        <v>1.2807406319272945</v>
      </c>
      <c r="E251">
        <f t="shared" si="6"/>
        <v>0</v>
      </c>
      <c r="H251" s="5"/>
      <c r="I251" s="5"/>
      <c r="J251" s="5"/>
      <c r="K251" s="5"/>
      <c r="L251" s="5"/>
      <c r="M251" s="5"/>
    </row>
    <row r="252" spans="1:13" ht="12.75">
      <c r="A252" s="44">
        <v>39457</v>
      </c>
      <c r="B252" s="53">
        <v>2795153.78</v>
      </c>
      <c r="C252" s="53">
        <v>2183689.82</v>
      </c>
      <c r="D252" s="71">
        <f t="shared" si="5"/>
        <v>1.280014109329868</v>
      </c>
      <c r="E252">
        <f t="shared" si="6"/>
        <v>0</v>
      </c>
      <c r="H252" s="5"/>
      <c r="I252" s="5"/>
      <c r="J252" s="5"/>
      <c r="K252" s="5"/>
      <c r="L252" s="5"/>
      <c r="M252" s="5"/>
    </row>
    <row r="253" spans="1:13" ht="12.75">
      <c r="A253" s="44">
        <v>39458</v>
      </c>
      <c r="B253" s="53">
        <v>2777300.18</v>
      </c>
      <c r="C253" s="53">
        <v>2173044.26</v>
      </c>
      <c r="D253" s="71">
        <f t="shared" si="5"/>
        <v>1.2780688507467401</v>
      </c>
      <c r="E253">
        <f t="shared" si="6"/>
        <v>10645.560000000056</v>
      </c>
      <c r="H253" s="5"/>
      <c r="I253" s="5"/>
      <c r="J253" s="5"/>
      <c r="K253" s="5"/>
      <c r="L253" s="5"/>
      <c r="M253" s="5"/>
    </row>
    <row r="254" spans="1:13" ht="12.75">
      <c r="A254" s="6">
        <v>39459</v>
      </c>
      <c r="B254" s="33"/>
      <c r="C254" s="33"/>
      <c r="D254" s="25"/>
      <c r="H254" s="5"/>
      <c r="I254" s="5"/>
      <c r="J254" s="5"/>
      <c r="K254" s="5"/>
      <c r="L254" s="5"/>
      <c r="M254" s="5"/>
    </row>
    <row r="255" spans="1:13" ht="12.75">
      <c r="A255" s="6">
        <v>39460</v>
      </c>
      <c r="B255" s="33"/>
      <c r="C255" s="33"/>
      <c r="D255" s="25"/>
      <c r="E255">
        <f t="shared" si="6"/>
        <v>0</v>
      </c>
      <c r="H255" s="5"/>
      <c r="I255" s="5"/>
      <c r="J255" s="5"/>
      <c r="K255" s="5"/>
      <c r="L255" s="5"/>
      <c r="M255" s="5"/>
    </row>
    <row r="256" spans="1:13" ht="12.75">
      <c r="A256" s="44">
        <v>39461</v>
      </c>
      <c r="B256" s="53">
        <v>2745080.56</v>
      </c>
      <c r="C256" s="53">
        <v>2176173.9</v>
      </c>
      <c r="D256" s="71">
        <f t="shared" si="5"/>
        <v>1.261425182978254</v>
      </c>
      <c r="E256">
        <f>C253-C256</f>
        <v>-3129.6400000001304</v>
      </c>
      <c r="H256" s="5"/>
      <c r="I256" s="5"/>
      <c r="J256" s="5"/>
      <c r="K256" s="5"/>
      <c r="L256" s="5"/>
      <c r="M256" s="5"/>
    </row>
    <row r="257" spans="1:13" ht="12.75">
      <c r="A257" s="44">
        <v>39462</v>
      </c>
      <c r="B257" s="53">
        <v>2691393.75</v>
      </c>
      <c r="C257" s="53">
        <v>2176173.9</v>
      </c>
      <c r="D257" s="71">
        <f t="shared" si="5"/>
        <v>1.23675490731692</v>
      </c>
      <c r="E257">
        <f t="shared" si="6"/>
        <v>0</v>
      </c>
      <c r="H257" s="5"/>
      <c r="I257" s="5"/>
      <c r="J257" s="5"/>
      <c r="K257" s="5"/>
      <c r="L257" s="5"/>
      <c r="M257" s="5"/>
    </row>
    <row r="258" spans="1:13" ht="12.75">
      <c r="A258" s="44">
        <v>39463</v>
      </c>
      <c r="B258" s="53">
        <v>2572201.36</v>
      </c>
      <c r="C258" s="53">
        <v>2176173.9</v>
      </c>
      <c r="D258" s="71">
        <f t="shared" si="5"/>
        <v>1.1819833699871136</v>
      </c>
      <c r="E258">
        <f t="shared" si="6"/>
        <v>0</v>
      </c>
      <c r="H258" s="5"/>
      <c r="I258" s="5"/>
      <c r="J258" s="5"/>
      <c r="K258" s="5"/>
      <c r="L258" s="5"/>
      <c r="M258" s="5"/>
    </row>
    <row r="259" spans="1:13" ht="12.75">
      <c r="A259" s="44">
        <v>39464</v>
      </c>
      <c r="B259" s="53">
        <v>2612566.39</v>
      </c>
      <c r="C259" s="53">
        <v>2176173.9</v>
      </c>
      <c r="D259" s="71">
        <f t="shared" si="5"/>
        <v>1.2005319933301288</v>
      </c>
      <c r="E259">
        <f t="shared" si="6"/>
        <v>0</v>
      </c>
      <c r="H259" s="5"/>
      <c r="I259" s="5"/>
      <c r="J259" s="5"/>
      <c r="K259" s="5"/>
      <c r="L259" s="5"/>
      <c r="M259" s="5"/>
    </row>
    <row r="260" spans="1:13" ht="12.75">
      <c r="A260" s="44">
        <v>39465</v>
      </c>
      <c r="B260" s="53">
        <v>2579155.12</v>
      </c>
      <c r="C260" s="53">
        <v>2176173.9</v>
      </c>
      <c r="D260" s="71">
        <f t="shared" si="5"/>
        <v>1.185178776383634</v>
      </c>
      <c r="E260">
        <f t="shared" si="6"/>
        <v>0</v>
      </c>
      <c r="H260" s="5"/>
      <c r="I260" s="5"/>
      <c r="J260" s="5"/>
      <c r="K260" s="5"/>
      <c r="L260" s="5"/>
      <c r="M260" s="5"/>
    </row>
    <row r="261" spans="1:13" ht="12.75">
      <c r="A261" s="6">
        <v>39466</v>
      </c>
      <c r="B261" s="33"/>
      <c r="C261" s="33"/>
      <c r="D261" s="25"/>
      <c r="H261" s="5"/>
      <c r="I261" s="5"/>
      <c r="J261" s="5"/>
      <c r="K261" s="5"/>
      <c r="L261" s="5"/>
      <c r="M261" s="5"/>
    </row>
    <row r="262" spans="1:13" ht="12.75">
      <c r="A262" s="6">
        <v>39467</v>
      </c>
      <c r="B262" s="33"/>
      <c r="C262" s="33"/>
      <c r="D262" s="25"/>
      <c r="H262" s="5"/>
      <c r="I262" s="5"/>
      <c r="J262" s="5"/>
      <c r="K262" s="5"/>
      <c r="L262" s="5"/>
      <c r="M262" s="5"/>
    </row>
    <row r="263" spans="1:13" ht="12.75">
      <c r="A263" s="44">
        <v>39468</v>
      </c>
      <c r="B263" s="53">
        <v>2497304.41</v>
      </c>
      <c r="C263" s="53">
        <v>2176173.9</v>
      </c>
      <c r="D263" s="71">
        <f t="shared" si="5"/>
        <v>1.1475665662564927</v>
      </c>
      <c r="E263">
        <f>C260-C263</f>
        <v>0</v>
      </c>
      <c r="H263" s="5"/>
      <c r="I263" s="5"/>
      <c r="J263" s="5"/>
      <c r="K263" s="5"/>
      <c r="L263" s="5"/>
      <c r="M263" s="5"/>
    </row>
    <row r="264" spans="1:13" ht="12.75">
      <c r="A264" s="44">
        <v>39469</v>
      </c>
      <c r="B264" s="53">
        <v>2361152.2</v>
      </c>
      <c r="C264" s="53">
        <v>2176173.9</v>
      </c>
      <c r="D264" s="71">
        <f t="shared" si="5"/>
        <v>1.0850016168285082</v>
      </c>
      <c r="E264">
        <f t="shared" si="6"/>
        <v>0</v>
      </c>
      <c r="H264" s="5"/>
      <c r="I264" s="5"/>
      <c r="J264" s="5"/>
      <c r="K264" s="5"/>
      <c r="L264" s="5"/>
      <c r="M264" s="5"/>
    </row>
    <row r="265" spans="1:13" ht="12.75">
      <c r="A265" s="44">
        <v>39470</v>
      </c>
      <c r="B265" s="53">
        <v>2466128.25</v>
      </c>
      <c r="C265" s="53">
        <v>2175573.9</v>
      </c>
      <c r="D265" s="71">
        <f t="shared" si="5"/>
        <v>1.1335529673342746</v>
      </c>
      <c r="E265">
        <f t="shared" si="6"/>
        <v>600</v>
      </c>
      <c r="H265" s="5"/>
      <c r="I265" s="5"/>
      <c r="J265" s="5"/>
      <c r="K265" s="5"/>
      <c r="L265" s="5"/>
      <c r="M265" s="5"/>
    </row>
    <row r="266" spans="1:5" ht="12.75">
      <c r="A266" s="44">
        <v>39471</v>
      </c>
      <c r="B266" s="53">
        <v>2412094.4</v>
      </c>
      <c r="C266" s="53">
        <v>2175573.9</v>
      </c>
      <c r="D266" s="71">
        <f t="shared" si="5"/>
        <v>1.108716371344591</v>
      </c>
      <c r="E266">
        <f t="shared" si="6"/>
        <v>0</v>
      </c>
    </row>
    <row r="267" spans="1:5" ht="12.75">
      <c r="A267" s="44">
        <v>39472</v>
      </c>
      <c r="B267" s="53">
        <v>2448772.85</v>
      </c>
      <c r="C267" s="53">
        <v>2175573.9</v>
      </c>
      <c r="D267" s="71">
        <f t="shared" si="5"/>
        <v>1.1255755780118526</v>
      </c>
      <c r="E267">
        <f t="shared" si="6"/>
        <v>0</v>
      </c>
    </row>
    <row r="268" spans="1:4" ht="12.75">
      <c r="A268" s="6">
        <v>39473</v>
      </c>
      <c r="B268" s="33"/>
      <c r="C268" s="33"/>
      <c r="D268" s="25"/>
    </row>
    <row r="269" spans="1:4" ht="12.75">
      <c r="A269" s="6">
        <v>39474</v>
      </c>
      <c r="B269" s="33"/>
      <c r="C269" s="33"/>
      <c r="D269" s="25"/>
    </row>
    <row r="270" spans="1:5" ht="12.75">
      <c r="A270" s="44">
        <v>39475</v>
      </c>
      <c r="B270" s="53">
        <v>2422560.52</v>
      </c>
      <c r="C270" s="53">
        <v>2175573.9</v>
      </c>
      <c r="D270" s="71">
        <f t="shared" si="5"/>
        <v>1.11352711116823</v>
      </c>
      <c r="E270">
        <f>C267-C270</f>
        <v>0</v>
      </c>
    </row>
    <row r="271" spans="1:12" ht="12.75">
      <c r="A271" s="44">
        <v>39476</v>
      </c>
      <c r="B271" s="53">
        <v>2400310.86</v>
      </c>
      <c r="C271" s="53">
        <v>2175573.9</v>
      </c>
      <c r="D271" s="71">
        <f t="shared" si="5"/>
        <v>1.1033000809579485</v>
      </c>
      <c r="E271">
        <f t="shared" si="6"/>
        <v>0</v>
      </c>
      <c r="L271">
        <v>2625029.70727273</v>
      </c>
    </row>
    <row r="272" spans="1:5" ht="12.75">
      <c r="A272" s="44">
        <v>39477</v>
      </c>
      <c r="B272" s="2">
        <v>2413593.45</v>
      </c>
      <c r="C272" s="53">
        <v>2175573.9</v>
      </c>
      <c r="D272" s="71">
        <f t="shared" si="5"/>
        <v>1.1094054079247782</v>
      </c>
      <c r="E272">
        <f t="shared" si="6"/>
        <v>0</v>
      </c>
    </row>
    <row r="273" spans="1:5" ht="12.75">
      <c r="A273" s="44">
        <v>39478</v>
      </c>
      <c r="B273" s="4">
        <v>2442085.29</v>
      </c>
      <c r="C273" s="4">
        <v>2176253.6798</v>
      </c>
      <c r="D273" s="71">
        <f t="shared" si="5"/>
        <v>1.1221510215777923</v>
      </c>
      <c r="E273">
        <f t="shared" si="6"/>
        <v>-679.7798000001349</v>
      </c>
    </row>
    <row r="274" spans="2:11" ht="12.75">
      <c r="B274">
        <f>SUM(B244:B273)</f>
        <v>57750653.56</v>
      </c>
      <c r="C274">
        <f>SUM(C244:C273)</f>
        <v>47938758.13979998</v>
      </c>
      <c r="D274">
        <f>SUM(D244:D273)</f>
        <v>26.499668265238515</v>
      </c>
      <c r="F274" s="5">
        <f>B274/22</f>
        <v>2625029.7072727275</v>
      </c>
      <c r="G274" s="5">
        <f>C274/22</f>
        <v>2179034.4608999994</v>
      </c>
      <c r="H274" s="34">
        <f>D274/22</f>
        <v>1.2045303756926597</v>
      </c>
      <c r="I274" s="34">
        <f>(H274-1)*100</f>
        <v>20.453037569265973</v>
      </c>
      <c r="K274">
        <v>2668711.485</v>
      </c>
    </row>
    <row r="276" ht="12.75">
      <c r="I276">
        <f>SUM(I10:I275)/8</f>
        <v>22.55741231608077</v>
      </c>
    </row>
    <row r="277" spans="1:5" ht="12.75">
      <c r="A277" s="3">
        <v>39479</v>
      </c>
      <c r="B277" s="2">
        <v>2394140.77</v>
      </c>
      <c r="C277" s="2">
        <v>2176253.6798</v>
      </c>
      <c r="D277" s="71">
        <f>B277/C277</f>
        <v>1.10012026273519</v>
      </c>
      <c r="E277">
        <v>0</v>
      </c>
    </row>
    <row r="278" spans="1:4" ht="12.75">
      <c r="A278" s="6">
        <v>39480</v>
      </c>
      <c r="B278" s="33"/>
      <c r="C278" s="33"/>
      <c r="D278" s="33"/>
    </row>
    <row r="279" spans="1:4" ht="12.75">
      <c r="A279" s="6">
        <v>39481</v>
      </c>
      <c r="B279" s="33"/>
      <c r="C279" s="33"/>
      <c r="D279" s="33"/>
    </row>
    <row r="280" spans="1:7" ht="12.75">
      <c r="A280" s="3">
        <v>39482</v>
      </c>
      <c r="B280" s="2">
        <v>2437688.65</v>
      </c>
      <c r="C280" s="2">
        <v>2176253.6798</v>
      </c>
      <c r="D280" s="71">
        <f>B280/C280</f>
        <v>1.1201307423976536</v>
      </c>
      <c r="E280">
        <v>0</v>
      </c>
      <c r="G280" s="37"/>
    </row>
    <row r="281" spans="1:7" ht="12.75">
      <c r="A281" s="3">
        <v>39483</v>
      </c>
      <c r="B281" s="2">
        <v>2475772.9</v>
      </c>
      <c r="C281" s="2">
        <v>2176253.6798</v>
      </c>
      <c r="D281" s="71">
        <f>B281/C281</f>
        <v>1.137630655368967</v>
      </c>
      <c r="E281">
        <f aca="true" t="shared" si="7" ref="E281:E305">C280-C281</f>
        <v>0</v>
      </c>
      <c r="G281" s="37"/>
    </row>
    <row r="282" spans="1:7" ht="12.75">
      <c r="A282" s="3">
        <v>39484</v>
      </c>
      <c r="B282" s="2">
        <v>2412223.61</v>
      </c>
      <c r="C282" s="2">
        <v>2183286.03</v>
      </c>
      <c r="D282" s="71">
        <f>B282/C282</f>
        <v>1.1048591787123743</v>
      </c>
      <c r="E282">
        <f t="shared" si="7"/>
        <v>-7032.350199999753</v>
      </c>
      <c r="G282" s="65"/>
    </row>
    <row r="283" spans="1:7" ht="12.75">
      <c r="A283" s="3">
        <v>39485</v>
      </c>
      <c r="B283" s="2">
        <v>2432028.59</v>
      </c>
      <c r="C283" s="2">
        <v>2183286.03</v>
      </c>
      <c r="D283" s="71">
        <f>B283/C283</f>
        <v>1.1139303584514761</v>
      </c>
      <c r="E283">
        <f t="shared" si="7"/>
        <v>0</v>
      </c>
      <c r="G283" s="65"/>
    </row>
    <row r="284" spans="1:7" ht="12.75">
      <c r="A284" s="3">
        <v>39486</v>
      </c>
      <c r="B284" s="2">
        <v>2441878.43</v>
      </c>
      <c r="C284" s="2">
        <v>2183867.03</v>
      </c>
      <c r="D284" s="71">
        <f>B284/C284</f>
        <v>1.1181442809730042</v>
      </c>
      <c r="E284">
        <f t="shared" si="7"/>
        <v>-581</v>
      </c>
      <c r="G284" s="65"/>
    </row>
    <row r="285" spans="1:7" ht="12.75">
      <c r="A285" s="6">
        <v>39487</v>
      </c>
      <c r="B285" s="33"/>
      <c r="C285" s="33"/>
      <c r="D285" s="33"/>
      <c r="G285" s="65"/>
    </row>
    <row r="286" spans="1:7" ht="12.75">
      <c r="A286" s="6">
        <v>39488</v>
      </c>
      <c r="B286" s="33"/>
      <c r="C286" s="33"/>
      <c r="D286" s="33"/>
      <c r="G286" s="37"/>
    </row>
    <row r="287" spans="1:5" ht="12.75">
      <c r="A287" s="3">
        <v>39489</v>
      </c>
      <c r="B287" s="2">
        <v>2439169.58</v>
      </c>
      <c r="C287" s="2">
        <v>2194197.92</v>
      </c>
      <c r="D287" s="71">
        <f>B287/C287</f>
        <v>1.1116451974396184</v>
      </c>
      <c r="E287">
        <f>C284-C287</f>
        <v>-10330.89000000013</v>
      </c>
    </row>
    <row r="288" spans="1:5" ht="12.75">
      <c r="A288" s="3">
        <v>39490</v>
      </c>
      <c r="B288" s="2">
        <v>2437343.81</v>
      </c>
      <c r="C288" s="2">
        <v>2194197.92</v>
      </c>
      <c r="D288" s="71">
        <f>B288/C288</f>
        <v>1.1108131075067285</v>
      </c>
      <c r="E288">
        <f t="shared" si="7"/>
        <v>0</v>
      </c>
    </row>
    <row r="289" spans="1:5" ht="12.75">
      <c r="A289" s="3">
        <v>39491</v>
      </c>
      <c r="B289" s="2">
        <v>2240603.67</v>
      </c>
      <c r="C289" s="2">
        <v>2010183.35</v>
      </c>
      <c r="D289" s="71">
        <f>B289/C289</f>
        <v>1.114626519018775</v>
      </c>
      <c r="E289">
        <f t="shared" si="7"/>
        <v>184014.56999999983</v>
      </c>
    </row>
    <row r="290" spans="1:5" ht="12.75">
      <c r="A290" s="3">
        <v>39492</v>
      </c>
      <c r="B290" s="2">
        <v>2246485.1</v>
      </c>
      <c r="C290" s="2">
        <v>2010183.35</v>
      </c>
      <c r="D290" s="71">
        <f>B290/C290</f>
        <v>1.1175523367060025</v>
      </c>
      <c r="E290">
        <f t="shared" si="7"/>
        <v>0</v>
      </c>
    </row>
    <row r="291" spans="1:5" ht="12.75">
      <c r="A291" s="3">
        <v>39493</v>
      </c>
      <c r="B291" s="2">
        <v>2246111.67</v>
      </c>
      <c r="C291" s="2">
        <v>2011351.66</v>
      </c>
      <c r="D291" s="71">
        <f>B291/C291</f>
        <v>1.1167175361070376</v>
      </c>
      <c r="E291">
        <f t="shared" si="7"/>
        <v>-1168.309999999823</v>
      </c>
    </row>
    <row r="292" spans="1:4" ht="12.75">
      <c r="A292" s="6">
        <v>39494</v>
      </c>
      <c r="B292" s="33"/>
      <c r="C292" s="33"/>
      <c r="D292" s="33"/>
    </row>
    <row r="293" spans="1:5" ht="12.75">
      <c r="A293" s="6">
        <v>39495</v>
      </c>
      <c r="B293" s="33"/>
      <c r="C293" s="33"/>
      <c r="D293" s="33"/>
      <c r="E293">
        <f t="shared" si="7"/>
        <v>0</v>
      </c>
    </row>
    <row r="294" spans="1:5" ht="12.75">
      <c r="A294" s="3">
        <v>39496</v>
      </c>
      <c r="B294" s="2">
        <v>2240329.31</v>
      </c>
      <c r="C294" s="2">
        <v>2011351.66</v>
      </c>
      <c r="D294" s="71">
        <f>B294/C294</f>
        <v>1.1138426733393803</v>
      </c>
      <c r="E294">
        <f>C291-C294</f>
        <v>0</v>
      </c>
    </row>
    <row r="295" spans="1:5" ht="12.75">
      <c r="A295" s="3">
        <v>39497</v>
      </c>
      <c r="B295" s="2">
        <v>2237127.38</v>
      </c>
      <c r="C295" s="2">
        <v>2011351.66</v>
      </c>
      <c r="D295" s="71">
        <f>B295/C295</f>
        <v>1.1122507438604743</v>
      </c>
      <c r="E295">
        <f t="shared" si="7"/>
        <v>0</v>
      </c>
    </row>
    <row r="296" spans="1:5" ht="12.75">
      <c r="A296" s="3">
        <v>39498</v>
      </c>
      <c r="B296" s="2">
        <v>2241295.46</v>
      </c>
      <c r="C296" s="2">
        <v>2011351.66</v>
      </c>
      <c r="D296" s="71">
        <f>B296/C296</f>
        <v>1.114323021962256</v>
      </c>
      <c r="E296">
        <f t="shared" si="7"/>
        <v>0</v>
      </c>
    </row>
    <row r="297" spans="1:5" ht="12.75">
      <c r="A297" s="3">
        <v>39499</v>
      </c>
      <c r="B297" s="2">
        <v>2238748.93</v>
      </c>
      <c r="C297" s="2">
        <v>2011351.66</v>
      </c>
      <c r="D297" s="71">
        <f>B297/C297</f>
        <v>1.1130569430111492</v>
      </c>
      <c r="E297">
        <f t="shared" si="7"/>
        <v>0</v>
      </c>
    </row>
    <row r="298" spans="1:5" ht="12.75">
      <c r="A298" s="3">
        <v>39500</v>
      </c>
      <c r="B298" s="2">
        <v>2242622.03</v>
      </c>
      <c r="C298" s="2">
        <v>2011351.66</v>
      </c>
      <c r="D298" s="71">
        <f>B298/C298</f>
        <v>1.114982563516516</v>
      </c>
      <c r="E298">
        <f t="shared" si="7"/>
        <v>0</v>
      </c>
    </row>
    <row r="299" spans="1:4" ht="12.75">
      <c r="A299" s="6">
        <v>39501</v>
      </c>
      <c r="B299" s="33"/>
      <c r="C299" s="33"/>
      <c r="D299" s="33"/>
    </row>
    <row r="300" spans="1:4" ht="12.75">
      <c r="A300" s="6">
        <v>39502</v>
      </c>
      <c r="B300" s="33"/>
      <c r="C300" s="33"/>
      <c r="D300" s="33"/>
    </row>
    <row r="301" spans="1:5" ht="12.75">
      <c r="A301" s="3">
        <v>39503</v>
      </c>
      <c r="B301" s="2">
        <v>2234257.32</v>
      </c>
      <c r="C301" s="2">
        <v>2011351.66</v>
      </c>
      <c r="D301" s="71">
        <f>B301/C301</f>
        <v>1.1108238128781518</v>
      </c>
      <c r="E301">
        <f>C298-C301</f>
        <v>0</v>
      </c>
    </row>
    <row r="302" spans="1:5" ht="12.75">
      <c r="A302" s="3">
        <v>39504</v>
      </c>
      <c r="B302" s="2">
        <v>2240756.69</v>
      </c>
      <c r="C302" s="2">
        <v>2011351.66</v>
      </c>
      <c r="D302" s="71">
        <f>B302/C302</f>
        <v>1.1140551573164486</v>
      </c>
      <c r="E302">
        <f t="shared" si="7"/>
        <v>0</v>
      </c>
    </row>
    <row r="303" spans="1:5" ht="12.75">
      <c r="A303" s="3">
        <v>39505</v>
      </c>
      <c r="B303" s="2">
        <v>2243375.14</v>
      </c>
      <c r="C303" s="2">
        <v>2011351.66</v>
      </c>
      <c r="D303" s="71">
        <f>B303/C303</f>
        <v>1.1153569933166239</v>
      </c>
      <c r="E303">
        <f t="shared" si="7"/>
        <v>0</v>
      </c>
    </row>
    <row r="304" spans="1:5" ht="12.75">
      <c r="A304" s="3">
        <v>39506</v>
      </c>
      <c r="B304" s="2">
        <v>2250038.04</v>
      </c>
      <c r="C304" s="2">
        <v>2011351.66</v>
      </c>
      <c r="D304" s="71">
        <f>B304/C304</f>
        <v>1.1186696412898778</v>
      </c>
      <c r="E304">
        <f t="shared" si="7"/>
        <v>0</v>
      </c>
    </row>
    <row r="305" spans="1:5" ht="12.75">
      <c r="A305" s="3">
        <v>39507</v>
      </c>
      <c r="B305" s="2">
        <v>2257757.54</v>
      </c>
      <c r="C305" s="2">
        <v>2011351.66</v>
      </c>
      <c r="D305" s="71">
        <f>B305/C305</f>
        <v>1.1225076076452987</v>
      </c>
      <c r="E305">
        <f t="shared" si="7"/>
        <v>0</v>
      </c>
    </row>
    <row r="306" spans="2:14" ht="12.75">
      <c r="B306">
        <f>SUM(B277:B305)</f>
        <v>48629754.62</v>
      </c>
      <c r="C306">
        <f>SUM(C277:C305)</f>
        <v>43612830.92939998</v>
      </c>
      <c r="D306">
        <f>SUM(D277:D305)</f>
        <v>23.41603933355301</v>
      </c>
      <c r="F306" s="5">
        <f>B306/21</f>
        <v>2315702.600952381</v>
      </c>
      <c r="G306" s="5">
        <f>C306/21</f>
        <v>2076801.4728285705</v>
      </c>
      <c r="H306" s="5">
        <f>D306/21</f>
        <v>1.1150494920739529</v>
      </c>
      <c r="I306" s="34">
        <f>(H306-1)*100</f>
        <v>11.504949207395288</v>
      </c>
      <c r="M306" s="5">
        <f>F274+F306/2</f>
        <v>3782881.0077489177</v>
      </c>
      <c r="N306">
        <v>3782881.00774892</v>
      </c>
    </row>
    <row r="310" ht="12.75">
      <c r="G310">
        <v>2315702.600952381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28" sqref="D28"/>
    </sheetView>
  </sheetViews>
  <sheetFormatPr defaultColWidth="9.140625" defaultRowHeight="12.75"/>
  <cols>
    <col min="1" max="1" width="58.8515625" style="0" customWidth="1"/>
    <col min="2" max="4" width="30.140625" style="0" customWidth="1"/>
    <col min="6" max="6" width="9.57421875" style="0" bestFit="1" customWidth="1"/>
  </cols>
  <sheetData>
    <row r="1" spans="1:4" ht="15">
      <c r="A1" s="73" t="s">
        <v>74</v>
      </c>
      <c r="B1" s="73"/>
      <c r="C1" s="73"/>
      <c r="D1" s="73"/>
    </row>
    <row r="2" spans="1:4" ht="15">
      <c r="A2" s="74" t="s">
        <v>75</v>
      </c>
      <c r="B2" s="74"/>
      <c r="C2" s="74"/>
      <c r="D2" s="74"/>
    </row>
    <row r="3" spans="1:4" ht="15">
      <c r="A3" s="31"/>
      <c r="B3" s="50" t="s">
        <v>101</v>
      </c>
      <c r="C3" s="50" t="s">
        <v>106</v>
      </c>
      <c r="D3" s="50" t="s">
        <v>124</v>
      </c>
    </row>
    <row r="4" spans="1:4" ht="15">
      <c r="A4" s="31" t="s">
        <v>76</v>
      </c>
      <c r="B4" s="51">
        <v>2771516.35</v>
      </c>
      <c r="C4" s="51">
        <v>2923230.12</v>
      </c>
      <c r="D4" s="51">
        <v>2463472.69</v>
      </c>
    </row>
    <row r="5" spans="1:4" ht="15">
      <c r="A5" s="31" t="s">
        <v>77</v>
      </c>
      <c r="B5" s="51">
        <v>2923230.12</v>
      </c>
      <c r="C5" s="51">
        <v>2463472.69</v>
      </c>
      <c r="D5" s="51">
        <v>2269302.31</v>
      </c>
    </row>
    <row r="6" spans="1:4" ht="15">
      <c r="A6" s="31" t="s">
        <v>78</v>
      </c>
      <c r="B6" s="51">
        <v>9532.38</v>
      </c>
      <c r="C6" s="51">
        <v>14966.14</v>
      </c>
      <c r="D6" s="51">
        <v>21387.4</v>
      </c>
    </row>
    <row r="7" spans="1:4" ht="15">
      <c r="A7" s="31" t="s">
        <v>79</v>
      </c>
      <c r="B7" s="51">
        <v>14966.14</v>
      </c>
      <c r="C7" s="51">
        <v>21387.4</v>
      </c>
      <c r="D7" s="51">
        <v>11544.77</v>
      </c>
    </row>
    <row r="8" spans="1:6" ht="15">
      <c r="A8" s="31" t="s">
        <v>80</v>
      </c>
      <c r="B8" s="51">
        <v>1196733.76</v>
      </c>
      <c r="C8" s="51">
        <v>437124.78</v>
      </c>
      <c r="D8" s="51">
        <v>284409.11</v>
      </c>
      <c r="F8" s="5"/>
    </row>
    <row r="9" spans="1:6" ht="15">
      <c r="A9" s="31" t="s">
        <v>81</v>
      </c>
      <c r="B9" s="51">
        <v>1143538.23</v>
      </c>
      <c r="C9" s="51">
        <v>890954.23</v>
      </c>
      <c r="D9" s="51">
        <v>288368.23</v>
      </c>
      <c r="F9" s="5"/>
    </row>
    <row r="10" spans="1:4" ht="15">
      <c r="A10" s="31" t="s">
        <v>82</v>
      </c>
      <c r="B10" s="51">
        <v>53195.53</v>
      </c>
      <c r="C10" s="51">
        <v>-400233.99</v>
      </c>
      <c r="D10" s="51">
        <v>-404018.46</v>
      </c>
    </row>
    <row r="11" spans="1:4" ht="15">
      <c r="A11" s="31" t="s">
        <v>83</v>
      </c>
      <c r="B11" s="51">
        <v>2761983.97</v>
      </c>
      <c r="C11" s="51">
        <v>2908263.98</v>
      </c>
      <c r="D11" s="51">
        <v>2442085.29</v>
      </c>
    </row>
    <row r="12" spans="1:4" ht="15">
      <c r="A12" s="31" t="s">
        <v>84</v>
      </c>
      <c r="B12" s="51">
        <v>2908263.98</v>
      </c>
      <c r="C12" s="51">
        <v>2442085.29</v>
      </c>
      <c r="D12" s="51">
        <v>2257757.54</v>
      </c>
    </row>
    <row r="13" spans="1:4" ht="15">
      <c r="A13" s="31" t="s">
        <v>85</v>
      </c>
      <c r="B13" s="51">
        <v>2808838.6227777777</v>
      </c>
      <c r="C13" s="51">
        <v>2625029.7072727275</v>
      </c>
      <c r="D13" s="51">
        <v>2315702.600952381</v>
      </c>
    </row>
    <row r="14" spans="1:4" ht="15">
      <c r="A14" s="31" t="s">
        <v>86</v>
      </c>
      <c r="B14" s="52">
        <v>1.32984862007989</v>
      </c>
      <c r="C14" s="52">
        <v>1.1221510215777923</v>
      </c>
      <c r="D14" s="52">
        <v>1.1225076076452987</v>
      </c>
    </row>
    <row r="15" spans="1:4" ht="15">
      <c r="A15" s="31" t="s">
        <v>87</v>
      </c>
      <c r="B15" s="52">
        <v>1.309853</v>
      </c>
      <c r="C15" s="52">
        <v>1.1055675089436379</v>
      </c>
      <c r="D15" s="52">
        <v>1.1059188252663041</v>
      </c>
    </row>
    <row r="20" spans="3:4" ht="12.75">
      <c r="C20" s="5"/>
      <c r="D20" s="5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tabSelected="1" workbookViewId="0" topLeftCell="A159">
      <selection activeCell="D190" sqref="D190"/>
    </sheetView>
  </sheetViews>
  <sheetFormatPr defaultColWidth="9.140625" defaultRowHeight="12.75"/>
  <cols>
    <col min="1" max="1" width="28.57421875" style="8" customWidth="1"/>
    <col min="2" max="2" width="21.140625" style="8" customWidth="1"/>
    <col min="3" max="3" width="40.00390625" style="8" bestFit="1" customWidth="1"/>
    <col min="4" max="4" width="22.00390625" style="8" customWidth="1"/>
    <col min="5" max="5" width="19.00390625" style="8" customWidth="1"/>
    <col min="6" max="6" width="9.140625" style="8" customWidth="1"/>
    <col min="7" max="7" width="10.140625" style="8" bestFit="1" customWidth="1"/>
    <col min="8" max="8" width="21.00390625" style="8" customWidth="1"/>
    <col min="9" max="9" width="26.57421875" style="8" customWidth="1"/>
    <col min="10" max="16384" width="9.140625" style="8" customWidth="1"/>
  </cols>
  <sheetData>
    <row r="1" spans="1:9" ht="18">
      <c r="A1" s="78" t="s">
        <v>57</v>
      </c>
      <c r="B1" s="78"/>
      <c r="C1" s="78"/>
      <c r="D1" s="78"/>
      <c r="E1" s="78"/>
      <c r="F1" s="78"/>
      <c r="G1" s="78"/>
      <c r="H1" s="78"/>
      <c r="I1" s="78"/>
    </row>
    <row r="2" spans="1:9" ht="18">
      <c r="A2" s="78" t="s">
        <v>58</v>
      </c>
      <c r="B2" s="78"/>
      <c r="C2" s="78"/>
      <c r="D2" s="78"/>
      <c r="E2" s="78"/>
      <c r="F2" s="78"/>
      <c r="G2" s="78"/>
      <c r="H2" s="78"/>
      <c r="I2" s="78"/>
    </row>
    <row r="4" ht="12.75">
      <c r="A4" s="8" t="s">
        <v>61</v>
      </c>
    </row>
    <row r="6" ht="12.75">
      <c r="A6" s="8" t="s">
        <v>1</v>
      </c>
    </row>
    <row r="8" ht="12.75">
      <c r="A8" s="8" t="s">
        <v>63</v>
      </c>
    </row>
    <row r="9" ht="12.75">
      <c r="A9" s="8" t="s">
        <v>62</v>
      </c>
    </row>
    <row r="10" ht="12.75">
      <c r="A10" s="8" t="s">
        <v>115</v>
      </c>
    </row>
    <row r="11" ht="12.75">
      <c r="A11" s="8" t="s">
        <v>116</v>
      </c>
    </row>
    <row r="12" ht="12.75">
      <c r="A12" s="8" t="s">
        <v>117</v>
      </c>
    </row>
    <row r="13" ht="12.75">
      <c r="A13" s="39" t="s">
        <v>118</v>
      </c>
    </row>
    <row r="14" ht="12.75">
      <c r="A14" s="8" t="s">
        <v>119</v>
      </c>
    </row>
    <row r="15" ht="12.75">
      <c r="A15" s="8" t="s">
        <v>120</v>
      </c>
    </row>
    <row r="16" ht="12.75">
      <c r="A16" s="8" t="s">
        <v>121</v>
      </c>
    </row>
    <row r="18" ht="12.75">
      <c r="A18" s="8" t="s">
        <v>59</v>
      </c>
    </row>
    <row r="20" ht="12.75">
      <c r="A20" s="8" t="s">
        <v>122</v>
      </c>
    </row>
    <row r="22" ht="12.75">
      <c r="A22" s="8" t="s">
        <v>60</v>
      </c>
    </row>
    <row r="24" ht="12.75">
      <c r="A24" s="8" t="s">
        <v>123</v>
      </c>
    </row>
    <row r="25" ht="12.75">
      <c r="A25" s="8" t="s">
        <v>112</v>
      </c>
    </row>
    <row r="26" ht="12.75">
      <c r="A26" s="8" t="s">
        <v>113</v>
      </c>
    </row>
    <row r="30" ht="12.75">
      <c r="A30" s="8" t="s">
        <v>2</v>
      </c>
    </row>
    <row r="32" spans="1:4" ht="15.75">
      <c r="A32" s="9" t="s">
        <v>3</v>
      </c>
      <c r="B32" s="79" t="s">
        <v>4</v>
      </c>
      <c r="C32" s="79"/>
      <c r="D32" s="79"/>
    </row>
    <row r="33" spans="1:4" ht="12.75">
      <c r="A33" s="10"/>
      <c r="B33" s="41" t="s">
        <v>101</v>
      </c>
      <c r="C33" s="41" t="s">
        <v>106</v>
      </c>
      <c r="D33" s="41" t="s">
        <v>124</v>
      </c>
    </row>
    <row r="34" spans="1:4" ht="25.5">
      <c r="A34" s="10" t="s">
        <v>5</v>
      </c>
      <c r="B34" s="49">
        <v>10943.27</v>
      </c>
      <c r="C34" s="49">
        <v>11901.12</v>
      </c>
      <c r="D34" s="49">
        <v>9378.26</v>
      </c>
    </row>
    <row r="35" spans="1:4" ht="25.5">
      <c r="A35" s="10" t="s">
        <v>46</v>
      </c>
      <c r="B35" s="41">
        <v>3282.87</v>
      </c>
      <c r="C35" s="41">
        <v>3570.17</v>
      </c>
      <c r="D35" s="41">
        <v>2810.76</v>
      </c>
    </row>
    <row r="36" spans="1:4" ht="38.25">
      <c r="A36" s="10" t="s">
        <v>64</v>
      </c>
      <c r="B36" s="49">
        <v>510412.9</v>
      </c>
      <c r="C36" s="49">
        <v>875482.94</v>
      </c>
      <c r="D36" s="49">
        <v>276179.21</v>
      </c>
    </row>
    <row r="37" spans="1:4" ht="12.75">
      <c r="A37" s="12"/>
      <c r="B37" s="13"/>
      <c r="C37" s="72">
        <f>SUM(C34:C36)</f>
        <v>890954.23</v>
      </c>
      <c r="D37" s="72">
        <f>SUM(D34:D36)</f>
        <v>288368.23000000004</v>
      </c>
    </row>
    <row r="38" spans="1:4" ht="12.75">
      <c r="A38" s="12"/>
      <c r="B38" s="13"/>
      <c r="C38" s="13"/>
      <c r="D38" s="13"/>
    </row>
    <row r="40" ht="12.75">
      <c r="A40" s="8" t="s">
        <v>6</v>
      </c>
    </row>
    <row r="41" ht="12.75">
      <c r="A41" s="8" t="s">
        <v>2</v>
      </c>
    </row>
    <row r="42" spans="1:4" ht="15.75">
      <c r="A42" s="9" t="s">
        <v>7</v>
      </c>
      <c r="B42" s="79" t="s">
        <v>8</v>
      </c>
      <c r="C42" s="79"/>
      <c r="D42" s="79"/>
    </row>
    <row r="43" spans="1:4" ht="12.75">
      <c r="A43" s="10"/>
      <c r="B43" s="41" t="s">
        <v>101</v>
      </c>
      <c r="C43" s="41" t="s">
        <v>106</v>
      </c>
      <c r="D43" s="41" t="s">
        <v>124</v>
      </c>
    </row>
    <row r="44" spans="1:4" ht="12.75">
      <c r="A44" s="10" t="s">
        <v>9</v>
      </c>
      <c r="B44" s="41">
        <v>399.93</v>
      </c>
      <c r="C44" s="49">
        <v>0</v>
      </c>
      <c r="D44" s="49">
        <v>0</v>
      </c>
    </row>
    <row r="45" spans="1:4" ht="25.5">
      <c r="A45" s="10" t="s">
        <v>108</v>
      </c>
      <c r="B45" s="49">
        <v>173410.32</v>
      </c>
      <c r="C45" s="49">
        <v>0</v>
      </c>
      <c r="D45" s="49">
        <v>0</v>
      </c>
    </row>
    <row r="46" spans="1:4" ht="38.25">
      <c r="A46" s="10" t="s">
        <v>10</v>
      </c>
      <c r="B46" s="49">
        <v>416122.58</v>
      </c>
      <c r="C46" s="49">
        <v>437124.78</v>
      </c>
      <c r="D46" s="49">
        <v>284409.11</v>
      </c>
    </row>
    <row r="47" ht="12.75">
      <c r="A47" s="8" t="s">
        <v>11</v>
      </c>
    </row>
    <row r="48" ht="12.75">
      <c r="A48" s="8" t="s">
        <v>48</v>
      </c>
    </row>
    <row r="49" ht="12.75">
      <c r="A49" s="8" t="s">
        <v>12</v>
      </c>
    </row>
    <row r="50" spans="1:5" ht="31.5" customHeight="1">
      <c r="A50" s="11" t="s">
        <v>13</v>
      </c>
      <c r="B50" s="11" t="s">
        <v>15</v>
      </c>
      <c r="C50" s="75" t="s">
        <v>16</v>
      </c>
      <c r="D50" s="11" t="s">
        <v>15</v>
      </c>
      <c r="E50" s="75" t="s">
        <v>16</v>
      </c>
    </row>
    <row r="51" spans="1:5" ht="12.75">
      <c r="A51" s="11" t="s">
        <v>14</v>
      </c>
      <c r="B51" s="46" t="s">
        <v>125</v>
      </c>
      <c r="C51" s="77"/>
      <c r="D51" s="46" t="s">
        <v>107</v>
      </c>
      <c r="E51" s="76"/>
    </row>
    <row r="52" spans="1:5" ht="12.75">
      <c r="A52" s="11" t="s">
        <v>17</v>
      </c>
      <c r="B52" s="11" t="s">
        <v>18</v>
      </c>
      <c r="C52" s="11" t="s">
        <v>19</v>
      </c>
      <c r="D52" s="11" t="s">
        <v>18</v>
      </c>
      <c r="E52" s="11" t="s">
        <v>19</v>
      </c>
    </row>
    <row r="53" spans="1:5" ht="12.75">
      <c r="A53" s="45" t="s">
        <v>94</v>
      </c>
      <c r="B53" s="30">
        <v>36993</v>
      </c>
      <c r="C53" s="28">
        <f aca="true" t="shared" si="0" ref="C53:C80">B53/$B$92</f>
        <v>0.016301486072166384</v>
      </c>
      <c r="D53" s="30">
        <v>39330</v>
      </c>
      <c r="E53" s="28">
        <f>D53/$D$92</f>
        <v>0.015965267307266152</v>
      </c>
    </row>
    <row r="54" spans="1:5" ht="12.75">
      <c r="A54" s="45" t="s">
        <v>89</v>
      </c>
      <c r="B54" s="30">
        <v>11466</v>
      </c>
      <c r="C54" s="28">
        <f t="shared" si="0"/>
        <v>0.005052654267117015</v>
      </c>
      <c r="D54" s="30">
        <v>10774.4</v>
      </c>
      <c r="E54" s="28">
        <f aca="true" t="shared" si="1" ref="E54:E80">D54/$D$92</f>
        <v>0.004373663261515596</v>
      </c>
    </row>
    <row r="55" spans="1:5" ht="12.75">
      <c r="A55" s="45" t="s">
        <v>110</v>
      </c>
      <c r="B55" s="30">
        <v>39535</v>
      </c>
      <c r="C55" s="28">
        <f t="shared" si="0"/>
        <v>0.017421654147084527</v>
      </c>
      <c r="D55" s="30">
        <v>0</v>
      </c>
      <c r="E55" s="28">
        <f t="shared" si="1"/>
        <v>0</v>
      </c>
    </row>
    <row r="56" spans="1:5" ht="12.75">
      <c r="A56" s="26" t="s">
        <v>68</v>
      </c>
      <c r="B56" s="15">
        <v>35000</v>
      </c>
      <c r="C56" s="28">
        <f t="shared" si="0"/>
        <v>0.015423242573617263</v>
      </c>
      <c r="D56" s="15">
        <v>35158</v>
      </c>
      <c r="E56" s="28">
        <f t="shared" si="1"/>
        <v>0.01427172306099322</v>
      </c>
    </row>
    <row r="57" spans="1:5" ht="12.75">
      <c r="A57" s="26" t="s">
        <v>69</v>
      </c>
      <c r="B57" s="15">
        <v>20852</v>
      </c>
      <c r="C57" s="28">
        <f t="shared" si="0"/>
        <v>0.009188727261287633</v>
      </c>
      <c r="D57" s="15">
        <v>22000</v>
      </c>
      <c r="E57" s="28">
        <f t="shared" si="1"/>
        <v>0.008930482602589761</v>
      </c>
    </row>
    <row r="58" spans="1:5" ht="12.75">
      <c r="A58" s="26" t="s">
        <v>90</v>
      </c>
      <c r="B58" s="15">
        <v>52771.74</v>
      </c>
      <c r="C58" s="28">
        <f t="shared" si="0"/>
        <v>0.023254609915767457</v>
      </c>
      <c r="D58" s="15">
        <v>50391.06</v>
      </c>
      <c r="E58" s="28">
        <f t="shared" si="1"/>
        <v>0.02045529475709349</v>
      </c>
    </row>
    <row r="59" spans="1:5" ht="12.75">
      <c r="A59" s="26" t="s">
        <v>29</v>
      </c>
      <c r="B59" s="15">
        <v>121084</v>
      </c>
      <c r="C59" s="28">
        <f t="shared" si="0"/>
        <v>0.05335736867953922</v>
      </c>
      <c r="D59" s="15">
        <v>146728.75</v>
      </c>
      <c r="E59" s="28">
        <f t="shared" si="1"/>
        <v>0.059561752235215565</v>
      </c>
    </row>
    <row r="60" spans="1:5" ht="12.75">
      <c r="A60" s="26" t="s">
        <v>20</v>
      </c>
      <c r="B60" s="15">
        <v>47597.46</v>
      </c>
      <c r="C60" s="28">
        <f t="shared" si="0"/>
        <v>0.020974490613372705</v>
      </c>
      <c r="D60" s="15">
        <v>49713</v>
      </c>
      <c r="E60" s="28">
        <f t="shared" si="1"/>
        <v>0.020180049164661127</v>
      </c>
    </row>
    <row r="61" spans="1:5" ht="12.75">
      <c r="A61" s="26" t="s">
        <v>70</v>
      </c>
      <c r="B61" s="15">
        <v>56304.6</v>
      </c>
      <c r="C61" s="28">
        <f t="shared" si="0"/>
        <v>0.024811414394585445</v>
      </c>
      <c r="D61" s="15">
        <v>55677.6</v>
      </c>
      <c r="E61" s="28">
        <f t="shared" si="1"/>
        <v>0.022601265370634168</v>
      </c>
    </row>
    <row r="62" spans="1:5" ht="12.75">
      <c r="A62" s="26" t="s">
        <v>111</v>
      </c>
      <c r="B62" s="15">
        <v>10339.28</v>
      </c>
      <c r="C62" s="28">
        <f t="shared" si="0"/>
        <v>0.004556149242187129</v>
      </c>
      <c r="D62" s="15"/>
      <c r="E62" s="28"/>
    </row>
    <row r="63" spans="1:5" ht="12.75">
      <c r="A63" s="26" t="s">
        <v>22</v>
      </c>
      <c r="B63" s="15">
        <v>66720</v>
      </c>
      <c r="C63" s="28">
        <f t="shared" si="0"/>
        <v>0.02940110698604982</v>
      </c>
      <c r="D63" s="15">
        <v>63240</v>
      </c>
      <c r="E63" s="28">
        <f t="shared" si="1"/>
        <v>0.02567107817217166</v>
      </c>
    </row>
    <row r="64" spans="1:5" ht="12.75">
      <c r="A64" s="26" t="s">
        <v>102</v>
      </c>
      <c r="B64" s="15">
        <v>126772.8</v>
      </c>
      <c r="C64" s="28">
        <f t="shared" si="0"/>
        <v>0.05586421846104762</v>
      </c>
      <c r="D64" s="15">
        <v>126390.6</v>
      </c>
      <c r="E64" s="28">
        <f t="shared" si="1"/>
        <v>0.05130586611049462</v>
      </c>
    </row>
    <row r="65" spans="1:5" ht="12.75">
      <c r="A65" s="26" t="s">
        <v>109</v>
      </c>
      <c r="B65" s="15">
        <v>44687.5</v>
      </c>
      <c r="C65" s="28">
        <f t="shared" si="0"/>
        <v>0.019692175785957756</v>
      </c>
      <c r="D65" s="15">
        <v>44387.5</v>
      </c>
      <c r="E65" s="28">
        <f t="shared" si="1"/>
        <v>0.01801826347829332</v>
      </c>
    </row>
    <row r="66" spans="1:5" ht="12.75">
      <c r="A66" s="26" t="s">
        <v>24</v>
      </c>
      <c r="B66" s="15">
        <v>157531.2</v>
      </c>
      <c r="C66" s="28">
        <f t="shared" si="0"/>
        <v>0.06941834030037189</v>
      </c>
      <c r="D66" s="15">
        <v>147100.08</v>
      </c>
      <c r="E66" s="28">
        <f t="shared" si="1"/>
        <v>0.05971248660361646</v>
      </c>
    </row>
    <row r="67" spans="1:5" ht="12.75">
      <c r="A67" s="26" t="s">
        <v>25</v>
      </c>
      <c r="B67" s="15">
        <v>70610.4</v>
      </c>
      <c r="C67" s="28">
        <f t="shared" si="0"/>
        <v>0.031115466497718406</v>
      </c>
      <c r="D67" s="15">
        <v>72179.52</v>
      </c>
      <c r="E67" s="28">
        <f t="shared" si="1"/>
        <v>0.02929990671014908</v>
      </c>
    </row>
    <row r="68" spans="1:5" ht="12.75">
      <c r="A68" s="26" t="s">
        <v>71</v>
      </c>
      <c r="B68" s="15">
        <v>8021.2</v>
      </c>
      <c r="C68" s="28">
        <f t="shared" si="0"/>
        <v>0.003534654666614251</v>
      </c>
      <c r="D68" s="15">
        <v>7635.1</v>
      </c>
      <c r="E68" s="28">
        <f t="shared" si="1"/>
        <v>0.0030993239872287768</v>
      </c>
    </row>
    <row r="69" spans="1:5" ht="12.75">
      <c r="A69" s="26" t="s">
        <v>91</v>
      </c>
      <c r="B69" s="15">
        <v>22114.64</v>
      </c>
      <c r="C69" s="28">
        <f t="shared" si="0"/>
        <v>0.00974512734709198</v>
      </c>
      <c r="D69" s="15">
        <v>21844.4</v>
      </c>
      <c r="E69" s="28">
        <f t="shared" si="1"/>
        <v>0.008867319734727808</v>
      </c>
    </row>
    <row r="70" spans="1:5" ht="12.75">
      <c r="A70" s="26" t="s">
        <v>72</v>
      </c>
      <c r="B70" s="15">
        <v>74360</v>
      </c>
      <c r="C70" s="28">
        <f t="shared" si="0"/>
        <v>0.0327677805078337</v>
      </c>
      <c r="D70" s="15">
        <v>69680</v>
      </c>
      <c r="E70" s="28">
        <f t="shared" si="1"/>
        <v>0.028285273988566118</v>
      </c>
    </row>
    <row r="71" spans="1:5" ht="12.75">
      <c r="A71" s="26" t="s">
        <v>28</v>
      </c>
      <c r="B71" s="15">
        <v>73864</v>
      </c>
      <c r="C71" s="28">
        <f t="shared" si="0"/>
        <v>0.03254921112736187</v>
      </c>
      <c r="D71" s="15">
        <v>68968</v>
      </c>
      <c r="E71" s="28">
        <f t="shared" si="1"/>
        <v>0.02799625109706412</v>
      </c>
    </row>
    <row r="72" spans="1:5" ht="12.75">
      <c r="A72" s="26" t="s">
        <v>88</v>
      </c>
      <c r="B72" s="15">
        <v>23000</v>
      </c>
      <c r="C72" s="28">
        <f t="shared" si="0"/>
        <v>0.010135273691234202</v>
      </c>
      <c r="D72" s="15">
        <v>23090</v>
      </c>
      <c r="E72" s="28">
        <f t="shared" si="1"/>
        <v>0.009372947422445346</v>
      </c>
    </row>
    <row r="73" spans="1:5" ht="12.75">
      <c r="A73" s="26" t="s">
        <v>95</v>
      </c>
      <c r="B73" s="15">
        <v>33825.88</v>
      </c>
      <c r="C73" s="28">
        <f t="shared" si="0"/>
        <v>0.014905850071601962</v>
      </c>
      <c r="D73" s="15">
        <v>32320.2</v>
      </c>
      <c r="E73" s="28">
        <f t="shared" si="1"/>
        <v>0.01311977199146462</v>
      </c>
    </row>
    <row r="74" spans="1:5" ht="12.75">
      <c r="A74" s="26" t="s">
        <v>96</v>
      </c>
      <c r="B74" s="15">
        <v>80379.8</v>
      </c>
      <c r="C74" s="28">
        <f t="shared" si="0"/>
        <v>0.03542049009768117</v>
      </c>
      <c r="D74" s="15">
        <v>90161.87</v>
      </c>
      <c r="E74" s="28">
        <f t="shared" si="1"/>
        <v>0.03659950052054362</v>
      </c>
    </row>
    <row r="75" spans="1:5" ht="12.75">
      <c r="A75" s="26" t="s">
        <v>27</v>
      </c>
      <c r="B75" s="15">
        <v>129468.7</v>
      </c>
      <c r="C75" s="28">
        <f t="shared" si="0"/>
        <v>0.05705220473688232</v>
      </c>
      <c r="D75" s="15">
        <v>129614.9</v>
      </c>
      <c r="E75" s="28">
        <f t="shared" si="1"/>
        <v>0.05261470952210962</v>
      </c>
    </row>
    <row r="76" spans="1:5" ht="12.75">
      <c r="A76" s="26" t="s">
        <v>103</v>
      </c>
      <c r="B76" s="15">
        <v>30473.1</v>
      </c>
      <c r="C76" s="28">
        <f t="shared" si="0"/>
        <v>0.013428400379145606</v>
      </c>
      <c r="D76" s="15">
        <v>31707.9</v>
      </c>
      <c r="E76" s="28">
        <f t="shared" si="1"/>
        <v>0.01287122042339345</v>
      </c>
    </row>
    <row r="77" spans="1:5" ht="12.75">
      <c r="A77" s="14" t="s">
        <v>73</v>
      </c>
      <c r="B77" s="15">
        <v>23646</v>
      </c>
      <c r="C77" s="28">
        <f t="shared" si="0"/>
        <v>0.010419942682735822</v>
      </c>
      <c r="D77" s="15">
        <v>21378</v>
      </c>
      <c r="E77" s="28">
        <f t="shared" si="1"/>
        <v>0.008677993503552906</v>
      </c>
    </row>
    <row r="78" spans="1:5" ht="12.75">
      <c r="A78" s="26" t="s">
        <v>23</v>
      </c>
      <c r="B78" s="15">
        <v>131476.5</v>
      </c>
      <c r="C78" s="28">
        <f t="shared" si="0"/>
        <v>0.057936970063719714</v>
      </c>
      <c r="D78" s="15">
        <v>141037.2</v>
      </c>
      <c r="E78" s="28">
        <f t="shared" si="1"/>
        <v>0.05725137549627149</v>
      </c>
    </row>
    <row r="79" spans="1:5" ht="12.75">
      <c r="A79" s="26" t="s">
        <v>26</v>
      </c>
      <c r="B79" s="15">
        <v>35691.15</v>
      </c>
      <c r="C79" s="28">
        <f t="shared" si="0"/>
        <v>0.01572780754803885</v>
      </c>
      <c r="D79" s="15">
        <v>41255</v>
      </c>
      <c r="E79" s="28">
        <f t="shared" si="1"/>
        <v>0.016746684534992756</v>
      </c>
    </row>
    <row r="80" spans="1:5" ht="12.75">
      <c r="A80" s="26" t="s">
        <v>21</v>
      </c>
      <c r="B80" s="15">
        <v>78207.7</v>
      </c>
      <c r="C80" s="28">
        <f t="shared" si="0"/>
        <v>0.03446332366356248</v>
      </c>
      <c r="D80" s="15">
        <v>75014.8</v>
      </c>
      <c r="E80" s="28">
        <f t="shared" si="1"/>
        <v>0.030450834833488656</v>
      </c>
    </row>
    <row r="81" spans="1:5" ht="12.75">
      <c r="A81" s="26"/>
      <c r="B81" s="15"/>
      <c r="C81" s="27"/>
      <c r="D81" s="15"/>
      <c r="E81" s="27"/>
    </row>
    <row r="82" spans="1:5" ht="12.75">
      <c r="A82" s="11" t="s">
        <v>30</v>
      </c>
      <c r="B82" s="40"/>
      <c r="C82" s="27"/>
      <c r="D82" s="40"/>
      <c r="E82" s="27"/>
    </row>
    <row r="83" spans="1:5" ht="12.75">
      <c r="A83" s="26" t="s">
        <v>97</v>
      </c>
      <c r="B83" s="15">
        <v>42454.13</v>
      </c>
      <c r="C83" s="28">
        <f>B83/$B$92</f>
        <v>0.018708009864053767</v>
      </c>
      <c r="D83" s="15">
        <v>41769.81</v>
      </c>
      <c r="E83" s="28">
        <f>D83/$D$92</f>
        <v>0.016955661887203627</v>
      </c>
    </row>
    <row r="84" spans="1:5" ht="12.75">
      <c r="A84" s="26" t="s">
        <v>98</v>
      </c>
      <c r="B84" s="15">
        <v>32326.4</v>
      </c>
      <c r="C84" s="28">
        <f>B84/$B$92</f>
        <v>0.014245083106622317</v>
      </c>
      <c r="D84" s="15">
        <v>32022</v>
      </c>
      <c r="E84" s="28">
        <f>D84/$D$92</f>
        <v>0.012998723359096789</v>
      </c>
    </row>
    <row r="85" spans="1:5" ht="12.75">
      <c r="A85" s="26" t="s">
        <v>99</v>
      </c>
      <c r="B85" s="15">
        <v>43963.26</v>
      </c>
      <c r="C85" s="28">
        <f>B85/$B$92</f>
        <v>0.019373029237342996</v>
      </c>
      <c r="D85" s="15">
        <v>43472.58</v>
      </c>
      <c r="E85" s="28">
        <f>D85/$D$92</f>
        <v>0.017646869062713257</v>
      </c>
    </row>
    <row r="86" spans="1:5" ht="12.75">
      <c r="A86" s="26" t="s">
        <v>100</v>
      </c>
      <c r="B86" s="15">
        <v>43740.32</v>
      </c>
      <c r="C86" s="28">
        <f>B86/$B$92</f>
        <v>0.01927478758878979</v>
      </c>
      <c r="D86" s="15">
        <v>43643.1</v>
      </c>
      <c r="E86" s="28">
        <f>D86/$D$92</f>
        <v>0.01771608842150387</v>
      </c>
    </row>
    <row r="87" spans="1:5" ht="12.75">
      <c r="A87" s="26"/>
      <c r="B87" s="15"/>
      <c r="C87" s="28"/>
      <c r="D87" s="40"/>
      <c r="E87" s="27"/>
    </row>
    <row r="88" spans="1:5" ht="12.75">
      <c r="A88" s="11" t="s">
        <v>31</v>
      </c>
      <c r="B88" s="40"/>
      <c r="C88" s="27"/>
      <c r="D88" s="40"/>
      <c r="E88" s="27"/>
    </row>
    <row r="89" spans="1:5" ht="12.75">
      <c r="A89" s="26"/>
      <c r="B89" s="40"/>
      <c r="C89" s="27"/>
      <c r="D89" s="40"/>
      <c r="E89" s="27"/>
    </row>
    <row r="90" spans="1:5" ht="25.5">
      <c r="A90" s="11" t="s">
        <v>32</v>
      </c>
      <c r="B90" s="15">
        <v>274031.59</v>
      </c>
      <c r="C90" s="28">
        <f>B90/$B$92</f>
        <v>0.12075587672582945</v>
      </c>
      <c r="D90" s="15">
        <v>447323.86</v>
      </c>
      <c r="E90" s="28">
        <v>0.18158263406605904</v>
      </c>
    </row>
    <row r="91" spans="1:5" ht="12.75">
      <c r="A91" s="11" t="s">
        <v>33</v>
      </c>
      <c r="B91" s="15">
        <v>189992.96</v>
      </c>
      <c r="C91" s="28">
        <f>B91/$B$92</f>
        <v>0.08372307169598747</v>
      </c>
      <c r="D91" s="15">
        <v>229527.96</v>
      </c>
      <c r="E91" s="28">
        <v>0.09317252061763268</v>
      </c>
    </row>
    <row r="92" spans="1:5" ht="12.75">
      <c r="A92" s="11" t="s">
        <v>34</v>
      </c>
      <c r="B92" s="15">
        <f>SUM(B53:B91)</f>
        <v>2269302.31</v>
      </c>
      <c r="C92" s="28">
        <f>B92/$B$92</f>
        <v>1</v>
      </c>
      <c r="D92" s="15">
        <v>2463472.69</v>
      </c>
      <c r="E92" s="28">
        <v>1</v>
      </c>
    </row>
    <row r="96" ht="12.75">
      <c r="A96" s="8" t="s">
        <v>53</v>
      </c>
    </row>
    <row r="97" ht="12.75">
      <c r="A97" s="8" t="s">
        <v>126</v>
      </c>
    </row>
    <row r="98" ht="12.75">
      <c r="A98" s="8" t="s">
        <v>127</v>
      </c>
    </row>
    <row r="100" ht="12.75">
      <c r="A100" s="8" t="s">
        <v>52</v>
      </c>
    </row>
    <row r="101" ht="12.75">
      <c r="A101" s="8" t="s">
        <v>114</v>
      </c>
    </row>
    <row r="102" ht="12.75">
      <c r="A102" s="8" t="s">
        <v>128</v>
      </c>
    </row>
    <row r="104" ht="12.75">
      <c r="A104" s="8" t="s">
        <v>51</v>
      </c>
    </row>
    <row r="105" spans="1:5" ht="12.75">
      <c r="A105" s="8" t="s">
        <v>135</v>
      </c>
      <c r="E105" s="8" t="s">
        <v>65</v>
      </c>
    </row>
    <row r="106" ht="12.75">
      <c r="A106" s="8" t="s">
        <v>136</v>
      </c>
    </row>
    <row r="108" ht="12.75">
      <c r="A108" s="8" t="s">
        <v>50</v>
      </c>
    </row>
    <row r="110" spans="1:3" ht="12.75">
      <c r="A110" s="7" t="s">
        <v>35</v>
      </c>
      <c r="B110" s="7" t="s">
        <v>55</v>
      </c>
      <c r="C110" s="7" t="s">
        <v>56</v>
      </c>
    </row>
    <row r="111" spans="1:3" ht="12.75">
      <c r="A111" s="3">
        <v>39479</v>
      </c>
      <c r="B111" s="38">
        <v>1.10012026273519</v>
      </c>
      <c r="C111" s="38">
        <f>B111/1.015</f>
        <v>1.0838623278179214</v>
      </c>
    </row>
    <row r="112" spans="1:3" ht="12.75">
      <c r="A112" s="6">
        <v>39480</v>
      </c>
      <c r="B112" s="29"/>
      <c r="C112" s="29"/>
    </row>
    <row r="113" spans="1:3" ht="12.75">
      <c r="A113" s="6">
        <v>39481</v>
      </c>
      <c r="B113" s="29"/>
      <c r="C113" s="29"/>
    </row>
    <row r="114" spans="1:3" ht="12.75">
      <c r="A114" s="3">
        <v>39482</v>
      </c>
      <c r="B114" s="38">
        <v>1.1201307423976536</v>
      </c>
      <c r="C114" s="38">
        <f>B114/1.015</f>
        <v>1.1035770861060628</v>
      </c>
    </row>
    <row r="115" spans="1:3" ht="12.75">
      <c r="A115" s="3">
        <v>39483</v>
      </c>
      <c r="B115" s="38">
        <v>1.137630655368967</v>
      </c>
      <c r="C115" s="38">
        <f>B115/1.015</f>
        <v>1.1208183796738593</v>
      </c>
    </row>
    <row r="116" spans="1:3" ht="12.75">
      <c r="A116" s="3">
        <v>39484</v>
      </c>
      <c r="B116" s="38">
        <v>1.1048591787123743</v>
      </c>
      <c r="C116" s="38">
        <f>B116/1.015</f>
        <v>1.0885312105540634</v>
      </c>
    </row>
    <row r="117" spans="1:4" ht="12.75">
      <c r="A117" s="3">
        <v>39485</v>
      </c>
      <c r="B117" s="38">
        <v>1.1139303584514761</v>
      </c>
      <c r="C117" s="38">
        <f>B117/1.015</f>
        <v>1.0974683334497304</v>
      </c>
      <c r="D117" s="39"/>
    </row>
    <row r="118" spans="1:3" ht="12.75">
      <c r="A118" s="3">
        <v>39486</v>
      </c>
      <c r="B118" s="38">
        <v>1.1181442809730042</v>
      </c>
      <c r="C118" s="38">
        <f>B118/1.015</f>
        <v>1.1016199812541914</v>
      </c>
    </row>
    <row r="119" spans="1:3" ht="12.75">
      <c r="A119" s="6">
        <v>39487</v>
      </c>
      <c r="B119" s="29"/>
      <c r="C119" s="29"/>
    </row>
    <row r="120" spans="1:3" ht="12.75">
      <c r="A120" s="6">
        <v>39488</v>
      </c>
      <c r="B120" s="29"/>
      <c r="C120" s="29"/>
    </row>
    <row r="121" spans="1:3" ht="12.75">
      <c r="A121" s="3">
        <v>39489</v>
      </c>
      <c r="B121" s="38">
        <v>1.1116451974396184</v>
      </c>
      <c r="C121" s="38">
        <f>B121/1.015</f>
        <v>1.0952169432902645</v>
      </c>
    </row>
    <row r="122" spans="1:3" ht="12.75">
      <c r="A122" s="3">
        <v>39490</v>
      </c>
      <c r="B122" s="38">
        <v>1.1108131075067285</v>
      </c>
      <c r="C122" s="38">
        <f>B122/1.015</f>
        <v>1.0943971502529346</v>
      </c>
    </row>
    <row r="123" spans="1:3" ht="12.75">
      <c r="A123" s="3">
        <v>39491</v>
      </c>
      <c r="B123" s="38">
        <v>1.114626519018775</v>
      </c>
      <c r="C123" s="38">
        <f>B123/1.015</f>
        <v>1.0981542059298277</v>
      </c>
    </row>
    <row r="124" spans="1:3" ht="12.75">
      <c r="A124" s="3">
        <v>39492</v>
      </c>
      <c r="B124" s="38">
        <v>1.1175523367060025</v>
      </c>
      <c r="C124" s="38">
        <f>B124/1.015</f>
        <v>1.1010367849320224</v>
      </c>
    </row>
    <row r="125" spans="1:3" ht="12.75">
      <c r="A125" s="3">
        <v>39493</v>
      </c>
      <c r="B125" s="38">
        <v>1.1167175361070376</v>
      </c>
      <c r="C125" s="38">
        <f>B125/1.015</f>
        <v>1.1002143212877218</v>
      </c>
    </row>
    <row r="126" spans="1:3" ht="12.75">
      <c r="A126" s="6">
        <v>39494</v>
      </c>
      <c r="B126" s="29"/>
      <c r="C126" s="29"/>
    </row>
    <row r="127" spans="1:3" ht="12.75">
      <c r="A127" s="6">
        <v>39495</v>
      </c>
      <c r="B127" s="29"/>
      <c r="C127" s="29"/>
    </row>
    <row r="128" spans="1:3" ht="12.75">
      <c r="A128" s="3">
        <v>39496</v>
      </c>
      <c r="B128" s="38">
        <v>1.1138426733393803</v>
      </c>
      <c r="C128" s="38">
        <f>B128/1.015</f>
        <v>1.0973819441767294</v>
      </c>
    </row>
    <row r="129" spans="1:3" ht="12.75">
      <c r="A129" s="3">
        <v>39497</v>
      </c>
      <c r="B129" s="38">
        <v>1.1122507438604743</v>
      </c>
      <c r="C129" s="38">
        <f>B129/1.015</f>
        <v>1.0958135407492358</v>
      </c>
    </row>
    <row r="130" spans="1:3" ht="12.75">
      <c r="A130" s="3">
        <v>39498</v>
      </c>
      <c r="B130" s="38">
        <v>1.114323021962256</v>
      </c>
      <c r="C130" s="38">
        <f>B130/1.015</f>
        <v>1.0978551940514838</v>
      </c>
    </row>
    <row r="131" spans="1:3" ht="12.75">
      <c r="A131" s="3">
        <v>39499</v>
      </c>
      <c r="B131" s="38">
        <v>1.1130569430111492</v>
      </c>
      <c r="C131" s="38">
        <f>B131/1.015</f>
        <v>1.0966078256267482</v>
      </c>
    </row>
    <row r="132" spans="1:3" ht="12.75">
      <c r="A132" s="3">
        <v>39500</v>
      </c>
      <c r="B132" s="38">
        <v>1.114982563516516</v>
      </c>
      <c r="C132" s="38">
        <f>B132/1.015</f>
        <v>1.0985049886862228</v>
      </c>
    </row>
    <row r="133" spans="1:3" ht="12.75">
      <c r="A133" s="6">
        <v>39501</v>
      </c>
      <c r="B133" s="29"/>
      <c r="C133" s="29"/>
    </row>
    <row r="134" spans="1:3" ht="12.75">
      <c r="A134" s="6">
        <v>39502</v>
      </c>
      <c r="B134" s="29"/>
      <c r="C134" s="29"/>
    </row>
    <row r="135" spans="1:3" ht="12.75">
      <c r="A135" s="3">
        <v>39503</v>
      </c>
      <c r="B135" s="38">
        <v>1.1108238128781518</v>
      </c>
      <c r="C135" s="38">
        <f>B135/1.015</f>
        <v>1.0944076974168984</v>
      </c>
    </row>
    <row r="136" spans="1:3" ht="12.75">
      <c r="A136" s="3">
        <v>39504</v>
      </c>
      <c r="B136" s="38">
        <v>1.1140551573164486</v>
      </c>
      <c r="C136" s="38">
        <f>B136/1.015</f>
        <v>1.097591287996501</v>
      </c>
    </row>
    <row r="137" spans="1:3" ht="12.75">
      <c r="A137" s="3">
        <v>39505</v>
      </c>
      <c r="B137" s="38">
        <v>1.1153569933166239</v>
      </c>
      <c r="C137" s="38">
        <f>B137/1.015</f>
        <v>1.098873885041009</v>
      </c>
    </row>
    <row r="138" spans="1:3" ht="12.75">
      <c r="A138" s="3">
        <v>39506</v>
      </c>
      <c r="B138" s="38">
        <v>1.1186696412898778</v>
      </c>
      <c r="C138" s="38">
        <f>B138/1.015</f>
        <v>1.1021375776254954</v>
      </c>
    </row>
    <row r="139" spans="1:3" ht="12.75">
      <c r="A139" s="3">
        <v>39507</v>
      </c>
      <c r="B139" s="38">
        <v>1.1225076076452987</v>
      </c>
      <c r="C139" s="38">
        <f>B139/1.015</f>
        <v>1.1059188252663041</v>
      </c>
    </row>
    <row r="140" spans="1:3" ht="12.75">
      <c r="A140" s="32"/>
      <c r="B140" s="42"/>
      <c r="C140" s="42"/>
    </row>
    <row r="141" ht="12.75">
      <c r="A141" s="8" t="s">
        <v>54</v>
      </c>
    </row>
    <row r="142" ht="12.75">
      <c r="A142" s="8" t="s">
        <v>130</v>
      </c>
    </row>
    <row r="143" ht="12.75">
      <c r="A143" s="8" t="s">
        <v>131</v>
      </c>
    </row>
    <row r="144" spans="1:5" ht="12.75">
      <c r="A144" s="56" t="s">
        <v>35</v>
      </c>
      <c r="B144" s="56" t="s">
        <v>36</v>
      </c>
      <c r="C144" s="56" t="s">
        <v>37</v>
      </c>
      <c r="D144" s="56" t="s">
        <v>38</v>
      </c>
      <c r="E144" s="56" t="s">
        <v>39</v>
      </c>
    </row>
    <row r="145" spans="1:5" ht="12.75">
      <c r="A145" s="55">
        <v>39482</v>
      </c>
      <c r="B145" s="56" t="s">
        <v>104</v>
      </c>
      <c r="C145" s="57">
        <v>5859.02</v>
      </c>
      <c r="D145" s="68">
        <v>1.1094</v>
      </c>
      <c r="E145" s="59">
        <f>C145*D145</f>
        <v>6499.996788</v>
      </c>
    </row>
    <row r="146" spans="1:5" ht="12.75">
      <c r="A146" s="55">
        <v>39484</v>
      </c>
      <c r="B146" s="56" t="s">
        <v>104</v>
      </c>
      <c r="C146" s="57">
        <v>7032.3488</v>
      </c>
      <c r="D146" s="68">
        <v>1.1376</v>
      </c>
      <c r="E146" s="59">
        <f>C146*D146</f>
        <v>7999.99999488</v>
      </c>
    </row>
    <row r="147" spans="1:5" ht="12.75">
      <c r="A147" s="55">
        <v>39486</v>
      </c>
      <c r="B147" s="56" t="s">
        <v>104</v>
      </c>
      <c r="C147" s="57">
        <v>4471.8719</v>
      </c>
      <c r="D147" s="68">
        <v>1.1181</v>
      </c>
      <c r="E147" s="59">
        <f>C147*D147</f>
        <v>4999.999971390001</v>
      </c>
    </row>
    <row r="148" spans="1:5" ht="12.75">
      <c r="A148" s="55">
        <v>39493</v>
      </c>
      <c r="B148" s="56" t="s">
        <v>104</v>
      </c>
      <c r="C148" s="57">
        <v>1163.3109</v>
      </c>
      <c r="D148" s="68">
        <v>1.1175</v>
      </c>
      <c r="E148" s="59">
        <f>C148*D148</f>
        <v>1299.99993075</v>
      </c>
    </row>
    <row r="149" spans="1:5" ht="12.75">
      <c r="A149" s="56" t="s">
        <v>40</v>
      </c>
      <c r="B149" s="60"/>
      <c r="C149" s="57">
        <f>SUM(C145:C148)</f>
        <v>18526.551600000003</v>
      </c>
      <c r="D149" s="58"/>
      <c r="E149" s="61">
        <f>SUM(E145:E148)</f>
        <v>20799.99668502</v>
      </c>
    </row>
    <row r="150" spans="1:5" ht="15">
      <c r="A150" s="62"/>
      <c r="B150" s="62"/>
      <c r="C150" s="62"/>
      <c r="D150" s="62"/>
      <c r="E150" s="62"/>
    </row>
    <row r="151" spans="1:5" ht="15">
      <c r="A151" s="62"/>
      <c r="B151" s="62"/>
      <c r="C151" s="62"/>
      <c r="D151" s="62"/>
      <c r="E151" s="62"/>
    </row>
    <row r="152" spans="1:5" ht="12.75" customHeight="1">
      <c r="A152" s="39" t="s">
        <v>47</v>
      </c>
      <c r="B152" s="62"/>
      <c r="C152" s="62"/>
      <c r="D152" s="62"/>
      <c r="E152" s="62"/>
    </row>
    <row r="153" spans="1:5" ht="12.75">
      <c r="A153" s="39" t="s">
        <v>133</v>
      </c>
      <c r="B153" s="39"/>
      <c r="C153" s="39"/>
      <c r="D153" s="39"/>
      <c r="E153" s="39"/>
    </row>
    <row r="154" spans="1:5" ht="12.75">
      <c r="A154" s="39" t="s">
        <v>132</v>
      </c>
      <c r="B154" s="39"/>
      <c r="C154" s="39"/>
      <c r="D154" s="39"/>
      <c r="E154" s="39"/>
    </row>
    <row r="155" spans="1:5" ht="12.75">
      <c r="A155" s="39"/>
      <c r="B155" s="39"/>
      <c r="C155" s="39"/>
      <c r="D155" s="39"/>
      <c r="E155" s="39"/>
    </row>
    <row r="156" spans="1:5" ht="12.75">
      <c r="A156" s="56" t="s">
        <v>35</v>
      </c>
      <c r="B156" s="56" t="s">
        <v>36</v>
      </c>
      <c r="C156" s="56" t="s">
        <v>37</v>
      </c>
      <c r="D156" s="56" t="s">
        <v>38</v>
      </c>
      <c r="E156" s="56" t="s">
        <v>39</v>
      </c>
    </row>
    <row r="157" spans="1:5" ht="12.75">
      <c r="A157" s="55">
        <v>39491</v>
      </c>
      <c r="B157" s="56" t="s">
        <v>105</v>
      </c>
      <c r="C157" s="57">
        <v>184009.5684</v>
      </c>
      <c r="D157" s="61">
        <v>1.0942</v>
      </c>
      <c r="E157" s="59">
        <f>C157*D157</f>
        <v>201343.26974328</v>
      </c>
    </row>
    <row r="158" spans="1:5" ht="12.75">
      <c r="A158" s="56" t="s">
        <v>40</v>
      </c>
      <c r="B158" s="60"/>
      <c r="C158" s="57">
        <f>SUM(C157:C157)</f>
        <v>184009.5684</v>
      </c>
      <c r="D158" s="58"/>
      <c r="E158" s="61">
        <f>SUM(E157:E157)</f>
        <v>201343.26974328</v>
      </c>
    </row>
    <row r="159" spans="1:5" ht="12.75">
      <c r="A159" s="63"/>
      <c r="B159" s="64"/>
      <c r="C159" s="65"/>
      <c r="D159" s="66"/>
      <c r="E159" s="67"/>
    </row>
    <row r="160" spans="1:5" ht="12.75">
      <c r="A160" s="63"/>
      <c r="B160" s="64"/>
      <c r="C160" s="65"/>
      <c r="D160" s="66"/>
      <c r="E160" s="67"/>
    </row>
    <row r="161" ht="12.75">
      <c r="A161" s="8" t="s">
        <v>134</v>
      </c>
    </row>
    <row r="164" ht="12.75">
      <c r="A164" s="8" t="s">
        <v>129</v>
      </c>
    </row>
    <row r="166" spans="1:5" ht="12.75">
      <c r="A166" s="54" t="s">
        <v>41</v>
      </c>
      <c r="B166" s="54" t="s">
        <v>42</v>
      </c>
      <c r="C166" s="54" t="s">
        <v>43</v>
      </c>
      <c r="D166" s="54" t="s">
        <v>44</v>
      </c>
      <c r="E166" s="54" t="s">
        <v>39</v>
      </c>
    </row>
    <row r="167" spans="1:5" ht="12.75">
      <c r="A167" s="69"/>
      <c r="B167" s="54"/>
      <c r="C167" s="54"/>
      <c r="D167" s="54"/>
      <c r="E167" s="54"/>
    </row>
    <row r="168" spans="1:5" ht="12.75">
      <c r="A168" s="69"/>
      <c r="B168" s="54"/>
      <c r="C168" s="54"/>
      <c r="D168" s="54"/>
      <c r="E168" s="54"/>
    </row>
    <row r="169" spans="1:5" ht="12.75">
      <c r="A169" s="69"/>
      <c r="B169" s="54"/>
      <c r="C169" s="54"/>
      <c r="D169" s="54"/>
      <c r="E169" s="54"/>
    </row>
    <row r="170" spans="1:5" ht="12.75">
      <c r="A170" s="69"/>
      <c r="B170" s="54"/>
      <c r="C170" s="54"/>
      <c r="D170" s="54"/>
      <c r="E170" s="54"/>
    </row>
    <row r="171" spans="1:5" ht="12.75">
      <c r="A171" s="69"/>
      <c r="B171" s="54"/>
      <c r="C171" s="54"/>
      <c r="D171" s="54"/>
      <c r="E171" s="54"/>
    </row>
    <row r="172" spans="1:5" ht="12.75">
      <c r="A172" s="69"/>
      <c r="B172" s="54"/>
      <c r="C172" s="54"/>
      <c r="D172" s="54"/>
      <c r="E172" s="54"/>
    </row>
    <row r="173" spans="1:5" ht="12.75">
      <c r="A173" s="69"/>
      <c r="B173" s="54"/>
      <c r="C173" s="54"/>
      <c r="D173" s="54"/>
      <c r="E173" s="54"/>
    </row>
    <row r="174" spans="1:5" ht="12.75">
      <c r="A174" s="69"/>
      <c r="B174" s="54"/>
      <c r="C174" s="54"/>
      <c r="D174" s="54"/>
      <c r="E174" s="54"/>
    </row>
    <row r="175" spans="1:6" ht="12.75">
      <c r="A175" s="69"/>
      <c r="B175" s="54"/>
      <c r="C175" s="54"/>
      <c r="D175" s="54"/>
      <c r="E175" s="54"/>
      <c r="F175" s="70"/>
    </row>
    <row r="176" spans="1:5" ht="12.75">
      <c r="A176" s="69"/>
      <c r="B176" s="54"/>
      <c r="C176" s="54"/>
      <c r="D176" s="54"/>
      <c r="E176" s="54"/>
    </row>
    <row r="177" spans="1:5" ht="12.75">
      <c r="A177" s="69"/>
      <c r="B177" s="54"/>
      <c r="C177" s="54"/>
      <c r="D177" s="54"/>
      <c r="E177" s="54"/>
    </row>
    <row r="178" spans="1:5" ht="12.75">
      <c r="A178" s="69"/>
      <c r="B178" s="54"/>
      <c r="C178" s="54"/>
      <c r="D178" s="54"/>
      <c r="E178" s="54"/>
    </row>
    <row r="179" spans="1:5" ht="12.75">
      <c r="A179" s="69"/>
      <c r="B179" s="54"/>
      <c r="C179" s="54"/>
      <c r="D179" s="54"/>
      <c r="E179" s="54"/>
    </row>
    <row r="180" spans="1:5" ht="12.75">
      <c r="A180" s="69"/>
      <c r="B180" s="54"/>
      <c r="C180" s="54"/>
      <c r="D180" s="54"/>
      <c r="E180" s="54"/>
    </row>
    <row r="181" spans="1:5" ht="12.75">
      <c r="A181" s="69"/>
      <c r="B181" s="54"/>
      <c r="C181" s="54"/>
      <c r="D181" s="54"/>
      <c r="E181" s="54"/>
    </row>
    <row r="183" ht="12.75">
      <c r="A183" s="16" t="s">
        <v>45</v>
      </c>
    </row>
    <row r="184" ht="12.75">
      <c r="A184" s="16"/>
    </row>
    <row r="185" ht="12.75">
      <c r="A185" s="16" t="s">
        <v>49</v>
      </c>
    </row>
    <row r="187" spans="4:5" ht="12.75">
      <c r="D187" s="16"/>
      <c r="E187" s="16"/>
    </row>
    <row r="188" spans="4:5" ht="12.75">
      <c r="D188" s="16"/>
      <c r="E188" s="16"/>
    </row>
    <row r="189" spans="3:5" ht="12.75">
      <c r="C189" s="16" t="s">
        <v>137</v>
      </c>
      <c r="D189" s="70"/>
      <c r="E189" s="70"/>
    </row>
    <row r="190" spans="3:5" ht="12.75">
      <c r="C190" s="16" t="s">
        <v>138</v>
      </c>
      <c r="D190" s="16"/>
      <c r="E190" s="16"/>
    </row>
    <row r="191" ht="12.75">
      <c r="D191" s="16"/>
    </row>
  </sheetData>
  <mergeCells count="6">
    <mergeCell ref="E50:E51"/>
    <mergeCell ref="C50:C51"/>
    <mergeCell ref="A1:I1"/>
    <mergeCell ref="A2:I2"/>
    <mergeCell ref="B32:D32"/>
    <mergeCell ref="B42:D4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Georgi</cp:lastModifiedBy>
  <cp:lastPrinted>2007-07-16T12:43:53Z</cp:lastPrinted>
  <dcterms:created xsi:type="dcterms:W3CDTF">1996-10-14T23:33:28Z</dcterms:created>
  <dcterms:modified xsi:type="dcterms:W3CDTF">2008-03-07T10:57:00Z</dcterms:modified>
  <cp:category/>
  <cp:version/>
  <cp:contentType/>
  <cp:contentStatus/>
</cp:coreProperties>
</file>