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tabRatio="835" activeTab="4"/>
  </bookViews>
  <sheets>
    <sheet name="БАЛАНС" sheetId="1" r:id="rId1"/>
    <sheet name="ОПР" sheetId="2" r:id="rId2"/>
    <sheet name="ПАРПОТОК" sheetId="3" r:id="rId3"/>
    <sheet name="СК" sheetId="4" r:id="rId4"/>
    <sheet name="ДМ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<sst xmlns="http://schemas.openxmlformats.org/spreadsheetml/2006/main" count="262" uniqueCount="160">
  <si>
    <t xml:space="preserve"> BGN'000</t>
  </si>
  <si>
    <t>АКТИВ</t>
  </si>
  <si>
    <t>Нетекущи активи</t>
  </si>
  <si>
    <t>Имоти, машини и оборудване</t>
  </si>
  <si>
    <t>Предоставени аванси и ДМА в процес на изграждане</t>
  </si>
  <si>
    <t>Други нематериални активи</t>
  </si>
  <si>
    <t>Дългосрочни финансови активи</t>
  </si>
  <si>
    <t>Отсрочени данъчни активи</t>
  </si>
  <si>
    <t>Общо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</si>
  <si>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</si>
  <si>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</si>
  <si>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</si>
  <si>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</t>
  </si>
  <si>
    <t>Други вземания и предплатени разходи</t>
  </si>
  <si>
    <t>Други текущи активи</t>
  </si>
  <si>
    <t>Парични средства и парични еквиваленти</t>
  </si>
  <si>
    <t>Общо текущи активи</t>
  </si>
  <si>
    <t>ОБЩО АКТИВИ</t>
  </si>
  <si>
    <t>СОБСТВЕН КАПИТАЛ И ПАСИВИ</t>
  </si>
  <si>
    <t>Капитал, полагащ се на собствениците на предприятието майка</t>
  </si>
  <si>
    <t>Основен/Акционерен капитал</t>
  </si>
  <si>
    <t>Други компоненти на собствения капитал</t>
  </si>
  <si>
    <t>Други резерви</t>
  </si>
  <si>
    <t>Неразпределена печалба/Непокрита загуба</t>
  </si>
  <si>
    <t>Неконтролиращо участие</t>
  </si>
  <si>
    <t>Общо собствен капитал</t>
  </si>
  <si>
    <t>ПАСИВИ</t>
  </si>
  <si>
    <t>Нетекущи пасиви</t>
  </si>
  <si>
    <t>Дългосрочни банкови заеми</t>
  </si>
  <si>
    <t>Облигационни заеми</t>
  </si>
  <si>
    <t>Задължения по финансов лизинг</t>
  </si>
  <si>
    <t>Търговски задължения</t>
  </si>
  <si>
    <t>Получени аванси</t>
  </si>
  <si>
    <t>Дългосрочни задължения към свързани предприятия</t>
  </si>
  <si>
    <t>Финансирания и приходи за бъдещи периоди</t>
  </si>
  <si>
    <t>Дългосрочни провизии</t>
  </si>
  <si>
    <t>Общо нетекущи пасиви</t>
  </si>
  <si>
    <t>Текущи пасиви</t>
  </si>
  <si>
    <t>Търговски и други задължения</t>
  </si>
  <si>
    <t>Текуща част от дъгострочни банкови заеми</t>
  </si>
  <si>
    <t>Текуща част от облигационните заеми</t>
  </si>
  <si>
    <t>Задължения към свързани предприятия</t>
  </si>
  <si>
    <t>Общо текущи пасиви</t>
  </si>
  <si>
    <t>ОБЩО ПАСИВИ</t>
  </si>
  <si>
    <t>ОБЩО СОБСТВЕН КАПИТАЛ И ПАСИВИ</t>
  </si>
  <si>
    <t xml:space="preserve">Приходи </t>
  </si>
  <si>
    <t>Други доходи от дейността</t>
  </si>
  <si>
    <t>Общо приходи от дейността</t>
  </si>
  <si>
    <t>Изменение на наличностите от продукция и незавършено производство</t>
  </si>
  <si>
    <t>Разходи, извършени от предприятието, които са капитализирани</t>
  </si>
  <si>
    <t>Разходи за суровини, материали и консумативи</t>
  </si>
  <si>
    <t>Разходи за външни услуги</t>
  </si>
  <si>
    <t>Разходи за персонала</t>
  </si>
  <si>
    <t>Разходи за амортизация</t>
  </si>
  <si>
    <t>Други разходи за дейността</t>
  </si>
  <si>
    <t>Общо разходи за дейността</t>
  </si>
  <si>
    <t>Печалба от стопанската дейност</t>
  </si>
  <si>
    <t>Финансови приходи</t>
  </si>
  <si>
    <t>Финансови разходи</t>
  </si>
  <si>
    <t>Нето финансова дейност</t>
  </si>
  <si>
    <t>Печалба/загуба/ преди данъци</t>
  </si>
  <si>
    <t>Разход за данъци върху дохода</t>
  </si>
  <si>
    <t>Печалба за годината от продължаващи дейности</t>
  </si>
  <si>
    <t>Нетна печалба за годината</t>
  </si>
  <si>
    <t>Печалба/загуба/ за годината, отнасяща се до:</t>
  </si>
  <si>
    <t>Притежателите на собствения капитал на предприятието майка</t>
  </si>
  <si>
    <t>Всеобхватен доход за годината, отнасящ се до:</t>
  </si>
  <si>
    <t>Общо: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</si>
  <si>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</si>
  <si>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</si>
  <si>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</si>
  <si>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</si>
  <si>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Възстановени (платени) данъци (без данъци върху печалбата)</t>
  </si>
  <si>
    <t>Платени данъци върху печалбата</t>
  </si>
  <si>
    <t>Други постъпления/(плащания), нетно</t>
  </si>
  <si>
    <t>Нетни парични потоци от оперативна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</si>
  <si>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</si>
  <si>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</si>
  <si>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</si>
  <si>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акции и дялове в дъщерни и други предприятия</t>
  </si>
  <si>
    <t>Постъпления от продажба на акции и дялове в дъщерни и други предприятия</t>
  </si>
  <si>
    <t>Постъпления от дивиденти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</si>
  <si>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</si>
  <si>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</si>
  <si>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краткосрочни  заеми</t>
  </si>
  <si>
    <t>Изплащане на краткосрочни  заеми</t>
  </si>
  <si>
    <t>Постъпления от дългосрочни  заеми</t>
  </si>
  <si>
    <t>Изплащане на дългосрочни заеми</t>
  </si>
  <si>
    <t>Изплащане на облигационни заеми</t>
  </si>
  <si>
    <t>Плащания по финансов лизинг</t>
  </si>
  <si>
    <t>Платени лихви и такси по заеми с инвестиционно предназначение</t>
  </si>
  <si>
    <t>Изплатени дивиденти</t>
  </si>
  <si>
    <t>Други парични потоци от финансовата дейност /нетно/</t>
  </si>
  <si>
    <t>Нетни парични потоци от/(използвани във) финансова дейност</t>
  </si>
  <si>
    <t>Нетно увеличение/(намаление)/ на паричните средства и паричните еквиваленти</t>
  </si>
  <si>
    <t>Парични средства и парични еквиваленти на 1 януари</t>
  </si>
  <si>
    <t>Нетен паричен поток от придибиване и продажба</t>
  </si>
  <si>
    <t xml:space="preserve">КОНСОЛИДИРАН ОТЧЕТ ЗА ПРОМЕНИТЕ В СОБСТВЕНИЯ КАПИТАЛ ЗА ГОДИНАТА, ПРИКЛЮЧВАЩА НА </t>
  </si>
  <si>
    <t>Основен капитал</t>
  </si>
  <si>
    <t>Незапределена печалба</t>
  </si>
  <si>
    <t>Общо</t>
  </si>
  <si>
    <t>Приложения</t>
  </si>
  <si>
    <t>BGN'000</t>
  </si>
  <si>
    <t>Промени в счетоводната политика</t>
  </si>
  <si>
    <t>Преизчислено салдо</t>
  </si>
  <si>
    <t>Общо всеобхванет (съвкупен) доход за годината</t>
  </si>
  <si>
    <t>Други изменения</t>
  </si>
  <si>
    <t>Прехвърляне към неразпределеата печалба</t>
  </si>
  <si>
    <t xml:space="preserve">Изпълнителен директор: </t>
  </si>
  <si>
    <t>Гл. счетоводител (Съставител):</t>
  </si>
  <si>
    <t>КОНСОЛИДИРАН ОТЧЕТ ЗА ФИНАНСОВОТО СЪСТОЯНИЕ КЪМ</t>
  </si>
  <si>
    <t xml:space="preserve">Дългосрочни търговски вземания </t>
  </si>
  <si>
    <t xml:space="preserve"> </t>
  </si>
  <si>
    <t>Дългосрочни вземания от свързани лица</t>
  </si>
  <si>
    <t>КОНСОЛИДИРАН ОТЧЕТ ЗА ПАРИЧНИТЕ ПОТОЦИ ЗА ГОДИНАТА, ПРИКЛЮЧВАЩА НА</t>
  </si>
  <si>
    <t xml:space="preserve">КОНСОЛИДИРАН ОТЧЕТ ЗА ВСЕОБХВАТНИЯ (СЪВКУПНИЯ) ДОХОД ЗА ГОДИНАТА, ПРИКЛЮЧВАЩА НА </t>
  </si>
  <si>
    <t>Себестойност  на продажбите</t>
  </si>
  <si>
    <t>ОБЩО ВСЕОБХВАТЕН (СЪВКУПЕН) ДОХОД ЗА ПЕРИОДА</t>
  </si>
  <si>
    <t>Салдо на 01 януари 2010 година</t>
  </si>
  <si>
    <t>Промени в капитала 2010 година</t>
  </si>
  <si>
    <t>Салдо на 31 декември 2010 година</t>
  </si>
  <si>
    <t>Промени в капитала 31 Март 2011 година</t>
  </si>
  <si>
    <t>Общо всеобхванет (съвкупен) доход за периода</t>
  </si>
  <si>
    <t>Салдо на 31 Март 2011 година</t>
  </si>
  <si>
    <t>Текущи задължения за данъци</t>
  </si>
  <si>
    <t>Парични средства и парични еквиваленит на 31 Март</t>
  </si>
  <si>
    <t>СИЕНИТ ХОЛДИНГ АД</t>
  </si>
  <si>
    <t>ОТЧЕТ ЗА НЕТЕКУЩИТЕ АКТИВИ КЪМ</t>
  </si>
  <si>
    <t>Земи (терени)</t>
  </si>
  <si>
    <t>Трайни насаждения</t>
  </si>
  <si>
    <t>Сгради и конструкции</t>
  </si>
  <si>
    <t xml:space="preserve">Машини и оборудване </t>
  </si>
  <si>
    <t>Съоръжения</t>
  </si>
  <si>
    <t xml:space="preserve">Транспортни средства </t>
  </si>
  <si>
    <t>Стопански инвентар</t>
  </si>
  <si>
    <t xml:space="preserve">Други </t>
  </si>
  <si>
    <t>Имоти и оборудване</t>
  </si>
  <si>
    <t>Брутна балансова стойност</t>
  </si>
  <si>
    <t>Салдо на 1 януари 2011</t>
  </si>
  <si>
    <t>Новопридобити активи</t>
  </si>
  <si>
    <t>Отписани активи</t>
  </si>
  <si>
    <t xml:space="preserve">Преоценка </t>
  </si>
  <si>
    <t>Салдо на 31 Март 2011</t>
  </si>
  <si>
    <t>Амортизация и обезценка</t>
  </si>
  <si>
    <t>Амортизация</t>
  </si>
  <si>
    <t>Балансова стойност към  31 Март 2011</t>
  </si>
  <si>
    <t>Салдо на 1 януари 2010</t>
  </si>
  <si>
    <t>Новопридобити активи в резултат на бизнес комбинации</t>
  </si>
  <si>
    <t>Салдо на 31 Декември 2010</t>
  </si>
  <si>
    <t>Балансова стойност към  31 декември 2010</t>
  </si>
  <si>
    <t>Права върху собственост</t>
  </si>
  <si>
    <t>Програмни продукти</t>
  </si>
  <si>
    <t>Продукти от развойна дейност</t>
  </si>
  <si>
    <t>Други</t>
  </si>
  <si>
    <t>Нематериални дълготрайни активи</t>
  </si>
  <si>
    <t>Новопридобити активи, закупени</t>
  </si>
  <si>
    <t>Балансова стойност към  31 март 2011</t>
  </si>
  <si>
    <t xml:space="preserve">             </t>
  </si>
  <si>
    <t xml:space="preserve">Отчетна стойност </t>
  </si>
  <si>
    <t>Балансова стойност към  31 Декември 2010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</si>
</sst>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;@"/>
    <numFmt numFmtId="173" formatCode="_(* #,##0_);_(* \(#,##0\);_(* \-_);_(@_)"/>
    <numFmt numFmtId="174" formatCode="#,##0;\(#,##0\)"/>
    <numFmt numFmtId="175" formatCode="#,##0_ ;[Red]\-#,##0\ "/>
    <numFmt numFmtId="176" formatCode="#,##0_);\(#,##0\)"/>
    <numFmt numFmtId="177" formatCode="#,##0\ &quot; &quot;;\-#,##0\ &quot; &quot;"/>
    <numFmt numFmtId="178" formatCode="#,##0\ &quot; &quot;;[Red]\-#,##0\ &quot; &quot;"/>
    <numFmt numFmtId="179" formatCode="#,##0.00\ &quot; &quot;;\-#,##0.00\ &quot; &quot;"/>
    <numFmt numFmtId="180" formatCode="#,##0.00\ &quot; &quot;;[Red]\-#,##0.00\ &quot; &quot;"/>
    <numFmt numFmtId="181" formatCode="_-* #,##0\ &quot; &quot;_-;\-* #,##0\ &quot; &quot;_-;_-* &quot;-&quot;\ &quot; &quot;_-;_-@_-"/>
    <numFmt numFmtId="182" formatCode="_-* #,##0\ _ _-;\-* #,##0\ _ _-;_-* &quot;-&quot;\ _ _-;_-@_-"/>
    <numFmt numFmtId="183" formatCode="_-* #,##0.00\ &quot; &quot;_-;\-* #,##0.00\ &quot; &quot;_-;_-* &quot;-&quot;??\ &quot; &quot;_-;_-@_-"/>
    <numFmt numFmtId="184" formatCode="_-* #,##0.00\ _ _-;\-* #,##0.00\ _ _-;_-* &quot;-&quot;??\ _ _-;_-@_-"/>
    <numFmt numFmtId="185" formatCode="#&quot; &quot;##0.00"/>
    <numFmt numFmtId="186" formatCode="0.0"/>
    <numFmt numFmtId="187" formatCode="d/mm/yyyy&quot; г.&quot;"/>
    <numFmt numFmtId="188" formatCode="#,##0.0"/>
    <numFmt numFmtId="189" formatCode="#,##0.00_ ;[Red]\-#,##0.00\ "/>
    <numFmt numFmtId="190" formatCode="mmm/yyyy"/>
    <numFmt numFmtId="191" formatCode="#,##0.0;\(#,##0.0\)"/>
    <numFmt numFmtId="192" formatCode="#,##0.00;\(#,##0.00\)"/>
    <numFmt numFmtId="193" formatCode="#,##0.000;\(#,##0.000\)"/>
    <numFmt numFmtId="194" formatCode="_(* #,##0_);_(* \(#,##0\);_(* \-??_);_(@_)"/>
    <numFmt numFmtId="195" formatCode="##0"/>
    <numFmt numFmtId="196" formatCode="_(* #,##0.00_);_(* \(#,##0.00\);_(* \-??_);_(@_)"/>
    <numFmt numFmtId="197" formatCode="[$-F800]dddd\,\ mmmm\ dd\,\ yyyy"/>
    <numFmt numFmtId="198" formatCode="[$-402]dd\ mmmm\ yyyy\ &quot;г.&quot;"/>
    <numFmt numFmtId="199" formatCode="0.0%"/>
    <numFmt numFmtId="200" formatCode="0.000000000000000%"/>
  </numFmts>
  <fonts count="34">
    <font>
      <sz val="10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OpalB"/>
      <family val="0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bar"/>
      <family val="0"/>
    </font>
    <font>
      <sz val="10"/>
      <name val="Arial"/>
      <family val="2"/>
    </font>
    <font>
      <u val="single"/>
      <sz val="9"/>
      <color indexed="12"/>
      <name val="Tahoma"/>
      <family val="2"/>
    </font>
    <font>
      <sz val="8"/>
      <name val="Tahoma"/>
      <family val="2"/>
    </font>
    <font>
      <b/>
      <u val="single"/>
      <sz val="9"/>
      <name val="Tahoma"/>
      <family val="2"/>
    </font>
    <font>
      <b/>
      <sz val="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0" fillId="23" borderId="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1" applyNumberFormat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8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3" fillId="3" borderId="0" applyNumberFormat="0" applyBorder="0" applyAlignment="0" applyProtection="0"/>
    <xf numFmtId="0" fontId="2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26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wrapText="1"/>
    </xf>
    <xf numFmtId="174" fontId="1" fillId="0" borderId="11" xfId="73" applyNumberFormat="1" applyFont="1" applyFill="1" applyBorder="1" applyAlignment="1">
      <alignment horizontal="right" vertical="center"/>
      <protection/>
    </xf>
    <xf numFmtId="174" fontId="1" fillId="0" borderId="10" xfId="73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4" fontId="2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174" fontId="1" fillId="0" borderId="11" xfId="73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174" fontId="1" fillId="0" borderId="0" xfId="73" applyNumberFormat="1" applyFont="1" applyFill="1" applyBorder="1" applyAlignment="1">
      <alignment vertical="center"/>
      <protection/>
    </xf>
    <xf numFmtId="0" fontId="2" fillId="0" borderId="11" xfId="69" applyFont="1" applyFill="1" applyBorder="1" applyAlignment="1">
      <alignment horizontal="left" vertical="center" wrapText="1"/>
      <protection/>
    </xf>
    <xf numFmtId="174" fontId="5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173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70" applyFont="1" applyFill="1" applyBorder="1" applyAlignment="1">
      <alignment vertical="top" wrapText="1"/>
      <protection/>
    </xf>
    <xf numFmtId="174" fontId="2" fillId="0" borderId="0" xfId="70" applyNumberFormat="1" applyFont="1" applyFill="1" applyBorder="1" applyAlignment="1">
      <alignment horizontal="right"/>
      <protection/>
    </xf>
    <xf numFmtId="0" fontId="7" fillId="0" borderId="11" xfId="70" applyFont="1" applyFill="1" applyBorder="1" applyAlignment="1">
      <alignment vertical="top" wrapText="1"/>
      <protection/>
    </xf>
    <xf numFmtId="174" fontId="2" fillId="0" borderId="11" xfId="72" applyNumberFormat="1" applyFont="1" applyFill="1" applyBorder="1" applyAlignment="1">
      <alignment horizontal="right"/>
      <protection/>
    </xf>
    <xf numFmtId="0" fontId="7" fillId="0" borderId="10" xfId="70" applyFont="1" applyFill="1" applyBorder="1" applyAlignment="1">
      <alignment vertical="top" wrapText="1"/>
      <protection/>
    </xf>
    <xf numFmtId="174" fontId="2" fillId="0" borderId="10" xfId="72" applyNumberFormat="1" applyFont="1" applyFill="1" applyBorder="1" applyAlignment="1">
      <alignment horizontal="right"/>
      <protection/>
    </xf>
    <xf numFmtId="0" fontId="8" fillId="0" borderId="10" xfId="70" applyFont="1" applyFill="1" applyBorder="1" applyAlignment="1">
      <alignment vertical="top" wrapText="1"/>
      <protection/>
    </xf>
    <xf numFmtId="174" fontId="1" fillId="0" borderId="10" xfId="72" applyNumberFormat="1" applyFont="1" applyFill="1" applyBorder="1" applyAlignment="1">
      <alignment horizontal="right"/>
      <protection/>
    </xf>
    <xf numFmtId="174" fontId="1" fillId="0" borderId="0" xfId="72" applyNumberFormat="1" applyFont="1" applyFill="1" applyBorder="1" applyAlignment="1">
      <alignment horizontal="right"/>
      <protection/>
    </xf>
    <xf numFmtId="0" fontId="8" fillId="0" borderId="10" xfId="70" applyFont="1" applyFill="1" applyBorder="1" applyAlignment="1">
      <alignment vertical="top"/>
      <protection/>
    </xf>
    <xf numFmtId="174" fontId="2" fillId="0" borderId="10" xfId="70" applyNumberFormat="1" applyFont="1" applyFill="1" applyBorder="1" applyAlignment="1">
      <alignment horizontal="right"/>
      <protection/>
    </xf>
    <xf numFmtId="0" fontId="7" fillId="0" borderId="11" xfId="70" applyFont="1" applyFill="1" applyBorder="1" applyAlignment="1">
      <alignment vertical="top"/>
      <protection/>
    </xf>
    <xf numFmtId="0" fontId="8" fillId="0" borderId="11" xfId="70" applyFont="1" applyFill="1" applyBorder="1" applyAlignment="1">
      <alignment vertical="top" wrapText="1"/>
      <protection/>
    </xf>
    <xf numFmtId="174" fontId="1" fillId="0" borderId="11" xfId="72" applyNumberFormat="1" applyFont="1" applyFill="1" applyBorder="1" applyAlignment="1">
      <alignment horizontal="right"/>
      <protection/>
    </xf>
    <xf numFmtId="174" fontId="1" fillId="0" borderId="10" xfId="70" applyNumberFormat="1" applyFont="1" applyFill="1" applyBorder="1" applyAlignment="1">
      <alignment horizontal="right"/>
      <protection/>
    </xf>
    <xf numFmtId="0" fontId="2" fillId="0" borderId="11" xfId="70" applyFont="1" applyFill="1" applyBorder="1">
      <alignment/>
      <protection/>
    </xf>
    <xf numFmtId="0" fontId="2" fillId="0" borderId="0" xfId="70" applyFont="1" applyFill="1" applyBorder="1">
      <alignment/>
      <protection/>
    </xf>
    <xf numFmtId="174" fontId="2" fillId="0" borderId="0" xfId="72" applyNumberFormat="1" applyFont="1" applyFill="1" applyBorder="1" applyAlignment="1">
      <alignment horizontal="right"/>
      <protection/>
    </xf>
    <xf numFmtId="0" fontId="1" fillId="0" borderId="11" xfId="70" applyFont="1" applyFill="1" applyBorder="1">
      <alignment/>
      <protection/>
    </xf>
    <xf numFmtId="0" fontId="1" fillId="0" borderId="11" xfId="70" applyFont="1" applyFill="1" applyBorder="1" applyAlignment="1">
      <alignment horizontal="left" wrapText="1"/>
      <protection/>
    </xf>
    <xf numFmtId="174" fontId="2" fillId="0" borderId="11" xfId="70" applyNumberFormat="1" applyFont="1" applyFill="1" applyBorder="1" applyAlignment="1">
      <alignment horizontal="right"/>
      <protection/>
    </xf>
    <xf numFmtId="0" fontId="1" fillId="0" borderId="10" xfId="69" applyFont="1" applyFill="1" applyBorder="1" applyAlignment="1">
      <alignment horizontal="left" vertical="center"/>
      <protection/>
    </xf>
    <xf numFmtId="0" fontId="1" fillId="0" borderId="13" xfId="69" applyFont="1" applyFill="1" applyBorder="1" applyAlignment="1">
      <alignment horizontal="left" vertical="center"/>
      <protection/>
    </xf>
    <xf numFmtId="0" fontId="2" fillId="0" borderId="0" xfId="71" applyNumberFormat="1" applyFont="1" applyFill="1" applyBorder="1" applyAlignment="1" applyProtection="1">
      <alignment vertical="top"/>
      <protection/>
    </xf>
    <xf numFmtId="172" fontId="1" fillId="0" borderId="0" xfId="69" applyNumberFormat="1" applyFont="1" applyFill="1" applyBorder="1" applyAlignment="1">
      <alignment horizontal="left" vertical="center"/>
      <protection/>
    </xf>
    <xf numFmtId="172" fontId="1" fillId="0" borderId="0" xfId="69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1" fillId="0" borderId="0" xfId="69" applyFont="1" applyFill="1" applyBorder="1" applyAlignment="1">
      <alignment horizontal="left" vertical="center"/>
      <protection/>
    </xf>
    <xf numFmtId="0" fontId="1" fillId="0" borderId="0" xfId="71" applyNumberFormat="1" applyFont="1" applyFill="1" applyBorder="1" applyAlignment="1" applyProtection="1">
      <alignment horizontal="right" vertical="top" wrapText="1"/>
      <protection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5" fillId="0" borderId="0" xfId="71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71" applyNumberFormat="1" applyFont="1" applyFill="1" applyBorder="1" applyAlignment="1" applyProtection="1">
      <alignment vertical="top"/>
      <protection locked="0"/>
    </xf>
    <xf numFmtId="0" fontId="1" fillId="0" borderId="10" xfId="71" applyNumberFormat="1" applyFont="1" applyFill="1" applyBorder="1" applyAlignment="1" applyProtection="1">
      <alignment vertical="center" wrapText="1"/>
      <protection/>
    </xf>
    <xf numFmtId="174" fontId="1" fillId="0" borderId="10" xfId="71" applyNumberFormat="1" applyFont="1" applyFill="1" applyBorder="1" applyAlignment="1" applyProtection="1">
      <alignment vertical="center"/>
      <protection/>
    </xf>
    <xf numFmtId="194" fontId="1" fillId="0" borderId="0" xfId="71" applyNumberFormat="1" applyFont="1" applyFill="1" applyBorder="1" applyAlignment="1" applyProtection="1">
      <alignment vertical="center"/>
      <protection/>
    </xf>
    <xf numFmtId="0" fontId="1" fillId="0" borderId="0" xfId="71" applyNumberFormat="1" applyFont="1" applyFill="1" applyBorder="1" applyAlignment="1" applyProtection="1">
      <alignment vertical="center"/>
      <protection/>
    </xf>
    <xf numFmtId="0" fontId="2" fillId="0" borderId="11" xfId="71" applyNumberFormat="1" applyFont="1" applyFill="1" applyBorder="1" applyAlignment="1" applyProtection="1">
      <alignment vertical="center" wrapText="1"/>
      <protection/>
    </xf>
    <xf numFmtId="174" fontId="1" fillId="0" borderId="11" xfId="71" applyNumberFormat="1" applyFont="1" applyFill="1" applyBorder="1" applyAlignment="1" applyProtection="1">
      <alignment vertical="center"/>
      <protection/>
    </xf>
    <xf numFmtId="0" fontId="1" fillId="0" borderId="0" xfId="71" applyNumberFormat="1" applyFont="1" applyFill="1" applyBorder="1" applyAlignment="1" applyProtection="1">
      <alignment vertical="center" wrapText="1"/>
      <protection/>
    </xf>
    <xf numFmtId="174" fontId="1" fillId="0" borderId="0" xfId="71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2" fillId="0" borderId="10" xfId="71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174" fontId="2" fillId="0" borderId="11" xfId="71" applyNumberFormat="1" applyFont="1" applyFill="1" applyBorder="1" applyAlignment="1" applyProtection="1">
      <alignment vertical="center"/>
      <protection/>
    </xf>
    <xf numFmtId="0" fontId="1" fillId="0" borderId="11" xfId="71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4" fontId="2" fillId="0" borderId="0" xfId="71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194" fontId="2" fillId="0" borderId="0" xfId="71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69" applyFont="1" applyFill="1" applyBorder="1" applyAlignment="1">
      <alignment wrapText="1"/>
      <protection/>
    </xf>
    <xf numFmtId="0" fontId="4" fillId="0" borderId="0" xfId="69" applyFont="1" applyFill="1" applyBorder="1" applyAlignment="1">
      <alignment horizontal="left"/>
      <protection/>
    </xf>
    <xf numFmtId="0" fontId="4" fillId="0" borderId="0" xfId="69" applyFont="1" applyFill="1" applyBorder="1" applyAlignment="1">
      <alignment horizontal="right"/>
      <protection/>
    </xf>
    <xf numFmtId="0" fontId="4" fillId="0" borderId="0" xfId="71" applyNumberFormat="1" applyFont="1" applyFill="1" applyBorder="1" applyAlignment="1" applyProtection="1">
      <alignment horizontal="right" vertical="top"/>
      <protection/>
    </xf>
    <xf numFmtId="0" fontId="4" fillId="0" borderId="0" xfId="71" applyNumberFormat="1" applyFont="1" applyFill="1" applyBorder="1" applyAlignment="1" applyProtection="1">
      <alignment vertical="top"/>
      <protection/>
    </xf>
    <xf numFmtId="0" fontId="2" fillId="0" borderId="0" xfId="71" applyFont="1" applyFill="1" applyAlignment="1">
      <alignment horizontal="left"/>
      <protection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173" fontId="1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172" fontId="1" fillId="0" borderId="0" xfId="0" applyNumberFormat="1" applyFont="1" applyFill="1" applyBorder="1" applyAlignment="1">
      <alignment horizontal="left" wrapText="1"/>
    </xf>
    <xf numFmtId="174" fontId="2" fillId="0" borderId="0" xfId="0" applyNumberFormat="1" applyFont="1" applyAlignment="1">
      <alignment/>
    </xf>
    <xf numFmtId="0" fontId="1" fillId="0" borderId="0" xfId="69" applyFont="1" applyFill="1" applyBorder="1" applyAlignment="1">
      <alignment horizontal="left" wrapText="1"/>
      <protection/>
    </xf>
    <xf numFmtId="0" fontId="1" fillId="0" borderId="0" xfId="69" applyFont="1" applyFill="1" applyBorder="1" applyAlignment="1">
      <alignment horizontal="right" wrapText="1"/>
      <protection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vertical="center" wrapText="1"/>
    </xf>
    <xf numFmtId="173" fontId="1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wrapText="1"/>
    </xf>
    <xf numFmtId="174" fontId="2" fillId="20" borderId="11" xfId="0" applyNumberFormat="1" applyFont="1" applyFill="1" applyBorder="1" applyAlignment="1">
      <alignment horizontal="right"/>
    </xf>
    <xf numFmtId="0" fontId="30" fillId="0" borderId="0" xfId="110" applyFont="1" applyFill="1" applyAlignment="1" applyProtection="1">
      <alignment/>
      <protection/>
    </xf>
    <xf numFmtId="174" fontId="2" fillId="20" borderId="10" xfId="0" applyNumberFormat="1" applyFont="1" applyFill="1" applyBorder="1" applyAlignment="1">
      <alignment horizontal="right"/>
    </xf>
    <xf numFmtId="0" fontId="2" fillId="0" borderId="11" xfId="69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right" wrapText="1"/>
    </xf>
    <xf numFmtId="195" fontId="2" fillId="0" borderId="0" xfId="0" applyNumberFormat="1" applyFont="1" applyFill="1" applyAlignment="1">
      <alignment/>
    </xf>
    <xf numFmtId="174" fontId="2" fillId="20" borderId="11" xfId="0" applyNumberFormat="1" applyFont="1" applyFill="1" applyBorder="1" applyAlignment="1">
      <alignment horizontal="right" vertical="center"/>
    </xf>
    <xf numFmtId="174" fontId="1" fillId="20" borderId="11" xfId="73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right" wrapText="1"/>
    </xf>
    <xf numFmtId="174" fontId="2" fillId="20" borderId="11" xfId="73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174" fontId="1" fillId="0" borderId="0" xfId="73" applyNumberFormat="1" applyFont="1" applyFill="1" applyBorder="1" applyAlignment="1">
      <alignment horizontal="right" vertical="center"/>
      <protection/>
    </xf>
    <xf numFmtId="174" fontId="1" fillId="20" borderId="11" xfId="73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174" fontId="2" fillId="20" borderId="11" xfId="97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195" fontId="2" fillId="0" borderId="0" xfId="0" applyNumberFormat="1" applyFont="1" applyFill="1" applyBorder="1" applyAlignment="1">
      <alignment horizontal="right" wrapText="1"/>
    </xf>
    <xf numFmtId="0" fontId="2" fillId="0" borderId="0" xfId="74" applyFont="1" applyFill="1" applyAlignment="1">
      <alignment vertical="center"/>
      <protection/>
    </xf>
    <xf numFmtId="0" fontId="2" fillId="0" borderId="0" xfId="70" applyFont="1" applyFill="1" applyBorder="1" applyAlignment="1">
      <alignment vertical="center"/>
      <protection/>
    </xf>
    <xf numFmtId="0" fontId="2" fillId="0" borderId="0" xfId="75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0" applyFont="1" applyFill="1">
      <alignment/>
      <protection/>
    </xf>
    <xf numFmtId="174" fontId="2" fillId="20" borderId="11" xfId="72" applyNumberFormat="1" applyFont="1" applyFill="1" applyBorder="1" applyAlignment="1">
      <alignment horizontal="right"/>
      <protection/>
    </xf>
    <xf numFmtId="174" fontId="2" fillId="20" borderId="10" xfId="72" applyNumberFormat="1" applyFont="1" applyFill="1" applyBorder="1" applyAlignment="1">
      <alignment horizontal="right"/>
      <protection/>
    </xf>
    <xf numFmtId="0" fontId="1" fillId="0" borderId="0" xfId="70" applyFont="1" applyFill="1">
      <alignment/>
      <protection/>
    </xf>
    <xf numFmtId="174" fontId="1" fillId="20" borderId="10" xfId="72" applyNumberFormat="1" applyFont="1" applyFill="1" applyBorder="1" applyAlignment="1">
      <alignment horizontal="right"/>
      <protection/>
    </xf>
    <xf numFmtId="174" fontId="1" fillId="20" borderId="11" xfId="72" applyNumberFormat="1" applyFont="1" applyFill="1" applyBorder="1" applyAlignment="1">
      <alignment horizontal="right"/>
      <protection/>
    </xf>
    <xf numFmtId="174" fontId="2" fillId="20" borderId="0" xfId="72" applyNumberFormat="1" applyFont="1" applyFill="1" applyBorder="1" applyAlignment="1">
      <alignment horizontal="right"/>
      <protection/>
    </xf>
    <xf numFmtId="174" fontId="2" fillId="0" borderId="0" xfId="70" applyNumberFormat="1" applyFont="1" applyFill="1" applyBorder="1" applyAlignment="1">
      <alignment horizontal="center"/>
      <protection/>
    </xf>
    <xf numFmtId="174" fontId="2" fillId="0" borderId="0" xfId="0" applyNumberFormat="1" applyFont="1" applyFill="1" applyBorder="1" applyAlignment="1">
      <alignment horizontal="center"/>
    </xf>
    <xf numFmtId="0" fontId="1" fillId="0" borderId="0" xfId="69" applyFont="1" applyFill="1" applyBorder="1" applyAlignment="1">
      <alignment horizontal="center" vertical="center" wrapText="1"/>
      <protection/>
    </xf>
    <xf numFmtId="174" fontId="2" fillId="0" borderId="0" xfId="0" applyNumberFormat="1" applyFont="1" applyFill="1" applyAlignment="1">
      <alignment/>
    </xf>
    <xf numFmtId="173" fontId="2" fillId="0" borderId="0" xfId="70" applyNumberFormat="1" applyFont="1" applyFill="1" applyAlignment="1">
      <alignment horizontal="right"/>
      <protection/>
    </xf>
    <xf numFmtId="0" fontId="2" fillId="0" borderId="0" xfId="70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174" fontId="2" fillId="20" borderId="10" xfId="0" applyNumberFormat="1" applyFont="1" applyFill="1" applyBorder="1" applyAlignment="1">
      <alignment/>
    </xf>
    <xf numFmtId="174" fontId="2" fillId="0" borderId="1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4" fontId="1" fillId="2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20" borderId="0" xfId="0" applyNumberFormat="1" applyFont="1" applyFill="1" applyBorder="1" applyAlignment="1">
      <alignment horizontal="right"/>
    </xf>
    <xf numFmtId="174" fontId="1" fillId="2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73" fontId="1" fillId="2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center"/>
    </xf>
    <xf numFmtId="197" fontId="2" fillId="0" borderId="0" xfId="0" applyNumberFormat="1" applyFont="1" applyFill="1" applyBorder="1" applyAlignment="1">
      <alignment horizontal="center"/>
    </xf>
    <xf numFmtId="0" fontId="4" fillId="0" borderId="0" xfId="69" applyFont="1" applyFill="1" applyBorder="1" applyAlignment="1">
      <alignment vertical="center" wrapText="1"/>
      <protection/>
    </xf>
    <xf numFmtId="0" fontId="5" fillId="0" borderId="0" xfId="69" applyFont="1" applyFill="1" applyBorder="1" applyAlignment="1">
      <alignment horizontal="right" vertical="center" wrapText="1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4" fontId="1" fillId="2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69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69" applyFont="1" applyFill="1" applyBorder="1" applyAlignment="1">
      <alignment horizontal="left" vertical="center"/>
      <protection/>
    </xf>
    <xf numFmtId="0" fontId="1" fillId="0" borderId="0" xfId="69" applyFont="1" applyFill="1" applyBorder="1" applyAlignment="1">
      <alignment horizontal="left" vertical="center"/>
      <protection/>
    </xf>
    <xf numFmtId="0" fontId="1" fillId="0" borderId="0" xfId="69" applyFont="1" applyFill="1" applyBorder="1" applyAlignment="1">
      <alignment vertical="center"/>
      <protection/>
    </xf>
    <xf numFmtId="0" fontId="1" fillId="0" borderId="0" xfId="69" applyFont="1" applyFill="1" applyBorder="1" applyAlignment="1">
      <alignment horizontal="left" wrapText="1"/>
      <protection/>
    </xf>
    <xf numFmtId="0" fontId="1" fillId="0" borderId="0" xfId="69" applyFont="1" applyFill="1" applyBorder="1" applyAlignment="1">
      <alignment horizontal="right" wrapText="1"/>
      <protection/>
    </xf>
    <xf numFmtId="9" fontId="1" fillId="0" borderId="10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vertical="top" wrapText="1"/>
    </xf>
    <xf numFmtId="174" fontId="33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74" fontId="33" fillId="0" borderId="12" xfId="0" applyNumberFormat="1" applyFont="1" applyFill="1" applyBorder="1" applyAlignment="1">
      <alignment horizontal="right"/>
    </xf>
    <xf numFmtId="174" fontId="2" fillId="24" borderId="0" xfId="0" applyNumberFormat="1" applyFont="1" applyFill="1" applyAlignment="1">
      <alignment/>
    </xf>
    <xf numFmtId="0" fontId="8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 horizontal="right" wrapText="1"/>
    </xf>
    <xf numFmtId="174" fontId="1" fillId="24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right" wrapText="1"/>
    </xf>
    <xf numFmtId="174" fontId="1" fillId="0" borderId="11" xfId="0" applyNumberFormat="1" applyFont="1" applyFill="1" applyBorder="1" applyAlignment="1">
      <alignment horizontal="right" wrapText="1"/>
    </xf>
    <xf numFmtId="174" fontId="2" fillId="24" borderId="10" xfId="0" applyNumberFormat="1" applyFont="1" applyFill="1" applyBorder="1" applyAlignment="1">
      <alignment horizontal="right" wrapText="1"/>
    </xf>
    <xf numFmtId="174" fontId="0" fillId="0" borderId="0" xfId="0" applyNumberFormat="1" applyAlignment="1">
      <alignment/>
    </xf>
    <xf numFmtId="176" fontId="2" fillId="0" borderId="11" xfId="0" applyNumberFormat="1" applyFont="1" applyFill="1" applyBorder="1" applyAlignment="1">
      <alignment horizontal="right" wrapText="1"/>
    </xf>
    <xf numFmtId="174" fontId="2" fillId="0" borderId="11" xfId="0" applyNumberFormat="1" applyFont="1" applyBorder="1" applyAlignment="1">
      <alignment horizontal="right" wrapText="1"/>
    </xf>
    <xf numFmtId="174" fontId="2" fillId="24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right" wrapText="1"/>
    </xf>
    <xf numFmtId="175" fontId="1" fillId="0" borderId="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174" fontId="1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74" fontId="2" fillId="0" borderId="0" xfId="0" applyNumberFormat="1" applyFont="1" applyBorder="1" applyAlignment="1">
      <alignment horizontal="right" wrapText="1"/>
    </xf>
    <xf numFmtId="0" fontId="2" fillId="24" borderId="0" xfId="0" applyFont="1" applyFill="1" applyAlignment="1">
      <alignment/>
    </xf>
    <xf numFmtId="174" fontId="33" fillId="24" borderId="0" xfId="0" applyNumberFormat="1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0" fontId="1" fillId="24" borderId="12" xfId="0" applyFont="1" applyFill="1" applyBorder="1" applyAlignment="1">
      <alignment vertical="top" wrapText="1"/>
    </xf>
    <xf numFmtId="174" fontId="33" fillId="24" borderId="12" xfId="0" applyNumberFormat="1" applyFont="1" applyFill="1" applyBorder="1" applyAlignment="1">
      <alignment horizontal="right"/>
    </xf>
    <xf numFmtId="0" fontId="1" fillId="24" borderId="0" xfId="0" applyFont="1" applyFill="1" applyAlignment="1">
      <alignment vertical="top" wrapText="1"/>
    </xf>
    <xf numFmtId="174" fontId="2" fillId="24" borderId="0" xfId="0" applyNumberFormat="1" applyFont="1" applyFill="1" applyAlignment="1">
      <alignment horizontal="right" vertical="top" wrapText="1"/>
    </xf>
    <xf numFmtId="0" fontId="8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174" fontId="2" fillId="24" borderId="0" xfId="0" applyNumberFormat="1" applyFont="1" applyFill="1" applyAlignment="1">
      <alignment horizontal="right" wrapText="1"/>
    </xf>
    <xf numFmtId="0" fontId="1" fillId="24" borderId="10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wrapText="1"/>
    </xf>
    <xf numFmtId="174" fontId="1" fillId="24" borderId="11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174" fontId="1" fillId="24" borderId="11" xfId="0" applyNumberFormat="1" applyFont="1" applyFill="1" applyBorder="1" applyAlignment="1">
      <alignment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AL" xfId="69"/>
    <cellStyle name="Normal_Financial statements 2000 Alcomet" xfId="70"/>
    <cellStyle name="Normal_Financial statements_bg model 2002" xfId="71"/>
    <cellStyle name="Normal_FS_SOPHARMA_2005 (2)" xfId="72"/>
    <cellStyle name="Normal_P&amp;L" xfId="73"/>
    <cellStyle name="Normal_P&amp;L_Financial statements_bg model 2002" xfId="74"/>
    <cellStyle name="Normal_Sheet2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Currency" xfId="88"/>
    <cellStyle name="Currency [0]" xfId="89"/>
    <cellStyle name="Вход" xfId="90"/>
    <cellStyle name="Добър" xfId="91"/>
    <cellStyle name="Заглавие" xfId="92"/>
    <cellStyle name="Заглавие 1" xfId="93"/>
    <cellStyle name="Заглавие 2" xfId="94"/>
    <cellStyle name="Заглавие 3" xfId="95"/>
    <cellStyle name="Заглавие 4" xfId="96"/>
    <cellStyle name="Comma" xfId="97"/>
    <cellStyle name="Comma [0]" xfId="98"/>
    <cellStyle name="Изход" xfId="99"/>
    <cellStyle name="Изчисление" xfId="100"/>
    <cellStyle name="Контролна клетка" xfId="101"/>
    <cellStyle name="Лош" xfId="102"/>
    <cellStyle name="Неутрален" xfId="103"/>
    <cellStyle name="Обяснителен текст" xfId="104"/>
    <cellStyle name="Предупредителен текст" xfId="105"/>
    <cellStyle name="Followed Hyperlink" xfId="106"/>
    <cellStyle name="Percent" xfId="107"/>
    <cellStyle name="Свързана клетка" xfId="108"/>
    <cellStyle name="Сума" xfId="109"/>
    <cellStyle name="Hyperlink" xfId="110"/>
  </cellStyles>
  <dxfs count="7"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2003-finsi\accf\F_DATA\GFO\&#1043;&#1060;&#1054;2009\02%20&#1050;&#1054;&#1053;&#1057;&#1054;&#1051;&#1048;&#1044;&#1040;&#1062;&#1048;&#1071;%202009\&#1050;&#1054;&#1053;&#1057;&#1054;&#1051;&#1048;&#1044;&#1048;&#1056;&#1040;&#1053;%20&#1054;&#1058;&#1063;&#1045;&#1058;%202009\&#1063;&#1077;&#1088;&#1085;&#1086;&#1074;&#1072;%20SH_MSS_new_report_Raboten_-_Consolidi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З"/>
      <sheetName val="Съд"/>
      <sheetName val="Доклад"/>
      <sheetName val="Баланс"/>
      <sheetName val="ОВД"/>
      <sheetName val="ОПП"/>
      <sheetName val="ОСК"/>
      <sheetName val="промяна счет.политика"/>
      <sheetName val="Сегменти"/>
      <sheetName val="ДМА"/>
      <sheetName val="ДФА"/>
      <sheetName val="НТА"/>
      <sheetName val="ТА"/>
      <sheetName val="СК"/>
      <sheetName val="Резерви"/>
      <sheetName val="Лизинг"/>
      <sheetName val="4.опер.лизинг"/>
      <sheetName val="5.инвестиционни имоти"/>
      <sheetName val="8.дълг.фин.активи"/>
      <sheetName val="9.облигации"/>
      <sheetName val="12.договори строителство"/>
      <sheetName val="13.краткоср.фин.активи"/>
      <sheetName val="13.1.активи държани за продажба"/>
      <sheetName val="НТП"/>
      <sheetName val="ТП"/>
      <sheetName val="Бел.ОПР"/>
      <sheetName val="26.заеми"/>
      <sheetName val="26.2.заеми справедлива"/>
      <sheetName val="28.1.данъчни вземания"/>
      <sheetName val="37.други финансови позиции"/>
      <sheetName val="39.доход на акция"/>
      <sheetName val="Свързани лица"/>
      <sheetName val="43.1.валутен риск"/>
      <sheetName val="43.2.лихвен риск"/>
      <sheetName val="43.3.кредитен риск"/>
      <sheetName val="43.4.ликвиден риск"/>
      <sheetName val="43.5.катег.фин.активи и пасив"/>
      <sheetName val="Управление на капитала"/>
      <sheetName val="Справки доклад"/>
      <sheetName val="Показатели"/>
      <sheetName val="СД"/>
    </sheetNames>
    <sheetDataSet>
      <sheetData sheetId="0">
        <row r="1">
          <cell r="E1" t="str">
            <v>СИЕНИТ ХОЛДИНГ АД</v>
          </cell>
        </row>
        <row r="6">
          <cell r="E6" t="str">
            <v>Валентин Кънчев Кънчев</v>
          </cell>
        </row>
        <row r="7">
          <cell r="E7" t="str">
            <v>Спас Лазаров Бакъров</v>
          </cell>
        </row>
      </sheetData>
      <sheetData sheetId="5">
        <row r="1">
          <cell r="A1" t="str">
            <v>СИЕНИТ ХОЛДИНГ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48.8515625" style="30" customWidth="1"/>
    <col min="2" max="2" width="12.8515625" style="128" customWidth="1"/>
    <col min="3" max="4" width="11.28125" style="22" bestFit="1" customWidth="1"/>
    <col min="5" max="5" width="21.00390625" style="22" bestFit="1" customWidth="1"/>
    <col min="6" max="6" width="20.00390625" style="22" customWidth="1"/>
    <col min="7" max="16384" width="9.140625" style="22" customWidth="1"/>
  </cols>
  <sheetData>
    <row r="1" spans="1:4" ht="11.25">
      <c r="A1" s="1" t="str">
        <f>+'[1]ОВД'!A1</f>
        <v>СИЕНИТ ХОЛДИНГ АД</v>
      </c>
      <c r="B1" s="125"/>
      <c r="C1" s="126"/>
      <c r="D1" s="126"/>
    </row>
    <row r="2" spans="1:4" ht="11.25">
      <c r="A2" s="196" t="s">
        <v>110</v>
      </c>
      <c r="B2" s="196"/>
      <c r="C2" s="196"/>
      <c r="D2" s="196"/>
    </row>
    <row r="3" spans="1:4" ht="11.25">
      <c r="A3" s="2">
        <v>40633</v>
      </c>
      <c r="B3" s="127"/>
      <c r="C3" s="3"/>
      <c r="D3" s="3"/>
    </row>
    <row r="4" spans="1:4" ht="11.25">
      <c r="A4" s="4"/>
      <c r="C4" s="129">
        <v>40633</v>
      </c>
      <c r="D4" s="129">
        <v>40543</v>
      </c>
    </row>
    <row r="5" spans="1:4" ht="13.5" customHeight="1" thickBot="1">
      <c r="A5" s="197" t="s">
        <v>101</v>
      </c>
      <c r="B5" s="197"/>
      <c r="C5" s="130" t="s">
        <v>0</v>
      </c>
      <c r="D5" s="130" t="s">
        <v>0</v>
      </c>
    </row>
    <row r="6" spans="1:4" ht="13.5" customHeight="1" thickTop="1">
      <c r="A6" s="5"/>
      <c r="B6" s="5"/>
      <c r="C6" s="6"/>
      <c r="D6" s="7"/>
    </row>
    <row r="7" spans="1:4" ht="11.25">
      <c r="A7" s="1" t="s">
        <v>1</v>
      </c>
      <c r="B7" s="131"/>
      <c r="C7" s="8"/>
      <c r="D7" s="8"/>
    </row>
    <row r="8" spans="1:4" ht="11.25">
      <c r="A8" s="9" t="s">
        <v>2</v>
      </c>
      <c r="B8" s="132"/>
      <c r="C8" s="10"/>
      <c r="D8" s="10"/>
    </row>
    <row r="9" spans="1:5" ht="12.75">
      <c r="A9" s="11" t="s">
        <v>3</v>
      </c>
      <c r="B9"/>
      <c r="C9" s="133">
        <v>90250</v>
      </c>
      <c r="D9" s="12">
        <v>91862</v>
      </c>
      <c r="E9" s="134"/>
    </row>
    <row r="10" spans="1:5" ht="12.75">
      <c r="A10" s="14" t="s">
        <v>4</v>
      </c>
      <c r="B10" s="194"/>
      <c r="C10" s="135">
        <v>16538</v>
      </c>
      <c r="D10" s="13">
        <v>16274</v>
      </c>
      <c r="E10" s="134"/>
    </row>
    <row r="11" spans="1:4" ht="11.25">
      <c r="A11" s="136" t="s">
        <v>5</v>
      </c>
      <c r="B11" s="137"/>
      <c r="C11" s="133">
        <v>35</v>
      </c>
      <c r="D11" s="12">
        <v>38</v>
      </c>
    </row>
    <row r="12" spans="1:6" ht="11.25">
      <c r="A12" s="136" t="s">
        <v>6</v>
      </c>
      <c r="B12" s="137"/>
      <c r="C12" s="133">
        <v>33320</v>
      </c>
      <c r="D12" s="12">
        <v>33320</v>
      </c>
      <c r="F12" s="138"/>
    </row>
    <row r="13" spans="1:4" ht="11.25">
      <c r="A13" s="136" t="s">
        <v>111</v>
      </c>
      <c r="B13" s="137"/>
      <c r="C13" s="133">
        <v>379</v>
      </c>
      <c r="D13" s="12">
        <v>529</v>
      </c>
    </row>
    <row r="14" spans="1:4" ht="11.25">
      <c r="A14" s="136" t="s">
        <v>113</v>
      </c>
      <c r="B14" s="137"/>
      <c r="C14" s="133">
        <v>36026</v>
      </c>
      <c r="D14" s="12">
        <v>43498</v>
      </c>
    </row>
    <row r="15" spans="1:4" ht="11.25">
      <c r="A15" s="136" t="s">
        <v>7</v>
      </c>
      <c r="B15" s="137"/>
      <c r="C15" s="139">
        <v>215</v>
      </c>
      <c r="D15" s="15">
        <v>215</v>
      </c>
    </row>
    <row r="16" spans="1:4" ht="11.25">
      <c r="A16" s="16" t="s">
        <v>8</v>
      </c>
      <c r="B16" s="132"/>
      <c r="C16" s="140">
        <f>SUM(C9:C15)</f>
        <v>176763</v>
      </c>
      <c r="D16" s="17">
        <f>SUM(D9:D15)</f>
        <v>185736</v>
      </c>
    </row>
    <row r="17" spans="1:4" ht="11.25">
      <c r="A17" s="1" t="s">
        <v>9</v>
      </c>
      <c r="B17" s="141"/>
      <c r="C17" s="18"/>
      <c r="D17" s="13"/>
    </row>
    <row r="18" spans="1:4" ht="11.25">
      <c r="A18" s="11" t="s">
        <v>10</v>
      </c>
      <c r="B18" s="137"/>
      <c r="C18" s="142">
        <v>40249</v>
      </c>
      <c r="D18" s="12">
        <v>38662</v>
      </c>
    </row>
    <row r="19" spans="1:7" ht="11.25">
      <c r="A19" s="11" t="s">
        <v>11</v>
      </c>
      <c r="B19" s="137"/>
      <c r="C19" s="142">
        <v>23315</v>
      </c>
      <c r="D19" s="12">
        <v>12863</v>
      </c>
      <c r="E19" s="138"/>
      <c r="G19" s="138"/>
    </row>
    <row r="20" spans="1:4" ht="11.25">
      <c r="A20" s="11" t="s">
        <v>12</v>
      </c>
      <c r="B20" s="137"/>
      <c r="C20" s="142">
        <v>21759</v>
      </c>
      <c r="D20" s="12">
        <v>26318</v>
      </c>
    </row>
    <row r="21" spans="1:4" ht="11.25">
      <c r="A21" s="143" t="s">
        <v>13</v>
      </c>
      <c r="B21" s="137"/>
      <c r="C21" s="133">
        <v>5113</v>
      </c>
      <c r="D21" s="12">
        <v>5042</v>
      </c>
    </row>
    <row r="22" spans="1:4" ht="11.25">
      <c r="A22" s="143" t="s">
        <v>14</v>
      </c>
      <c r="B22" s="144"/>
      <c r="C22" s="133">
        <v>1813</v>
      </c>
      <c r="D22" s="12">
        <v>1242</v>
      </c>
    </row>
    <row r="23" spans="1:4" ht="11.25">
      <c r="A23" s="11" t="s">
        <v>15</v>
      </c>
      <c r="B23" s="137"/>
      <c r="C23" s="133">
        <v>3063</v>
      </c>
      <c r="D23" s="12">
        <v>2679</v>
      </c>
    </row>
    <row r="24" spans="1:4" ht="11.25">
      <c r="A24" s="19" t="s">
        <v>16</v>
      </c>
      <c r="B24" s="132"/>
      <c r="C24" s="140">
        <f>SUM(C18:C23)</f>
        <v>95312</v>
      </c>
      <c r="D24" s="17">
        <f>SUM(D18:D23)</f>
        <v>86806</v>
      </c>
    </row>
    <row r="25" spans="1:4" ht="11.25">
      <c r="A25" s="9" t="s">
        <v>17</v>
      </c>
      <c r="B25" s="132"/>
      <c r="C25" s="140">
        <f>SUM(C16+C24)</f>
        <v>272075</v>
      </c>
      <c r="D25" s="17">
        <f>SUM(D16+D24)</f>
        <v>272542</v>
      </c>
    </row>
    <row r="26" spans="1:4" ht="11.25">
      <c r="A26" s="20"/>
      <c r="B26" s="145"/>
      <c r="C26" s="23"/>
      <c r="D26" s="146"/>
    </row>
    <row r="27" spans="1:4" ht="11.25">
      <c r="A27" s="20" t="s">
        <v>18</v>
      </c>
      <c r="B27" s="47"/>
      <c r="C27" s="23"/>
      <c r="D27" s="23"/>
    </row>
    <row r="28" spans="1:4" ht="11.25" customHeight="1">
      <c r="A28" s="198" t="s">
        <v>19</v>
      </c>
      <c r="B28" s="198"/>
      <c r="C28" s="24"/>
      <c r="D28" s="24"/>
    </row>
    <row r="29" spans="1:4" ht="11.25">
      <c r="A29" s="11" t="s">
        <v>20</v>
      </c>
      <c r="B29" s="137"/>
      <c r="C29" s="133">
        <v>1000</v>
      </c>
      <c r="D29" s="12">
        <v>1000</v>
      </c>
    </row>
    <row r="30" spans="1:4" ht="11.25">
      <c r="A30" s="11" t="s">
        <v>21</v>
      </c>
      <c r="B30" s="137"/>
      <c r="C30" s="133">
        <v>17603</v>
      </c>
      <c r="D30" s="12">
        <v>17604</v>
      </c>
    </row>
    <row r="31" spans="1:4" ht="11.25">
      <c r="A31" s="11" t="s">
        <v>23</v>
      </c>
      <c r="B31" s="137"/>
      <c r="C31" s="133">
        <v>80723</v>
      </c>
      <c r="D31" s="12">
        <v>77384</v>
      </c>
    </row>
    <row r="32" spans="1:4" ht="11.25">
      <c r="A32" s="11" t="s">
        <v>24</v>
      </c>
      <c r="B32" s="137" t="s">
        <v>112</v>
      </c>
      <c r="C32" s="133">
        <v>2393</v>
      </c>
      <c r="D32" s="12">
        <v>2563</v>
      </c>
    </row>
    <row r="33" spans="1:4" ht="11.25">
      <c r="A33" s="19" t="s">
        <v>25</v>
      </c>
      <c r="B33" s="137"/>
      <c r="C33" s="147">
        <f>SUM(C29:C32)</f>
        <v>101719</v>
      </c>
      <c r="D33" s="25">
        <f>SUM(D29:D32)</f>
        <v>98551</v>
      </c>
    </row>
    <row r="34" spans="1:4" ht="11.25">
      <c r="A34" s="26"/>
      <c r="B34" s="148"/>
      <c r="C34" s="27"/>
      <c r="D34" s="27"/>
    </row>
    <row r="35" spans="1:4" ht="11.25">
      <c r="A35" s="1" t="s">
        <v>26</v>
      </c>
      <c r="B35" s="141"/>
      <c r="C35" s="13"/>
      <c r="D35" s="13"/>
    </row>
    <row r="36" spans="1:4" ht="11.25">
      <c r="A36" s="9" t="s">
        <v>27</v>
      </c>
      <c r="B36" s="137"/>
      <c r="C36" s="12"/>
      <c r="D36" s="12"/>
    </row>
    <row r="37" spans="1:4" ht="11.25">
      <c r="A37" s="11" t="s">
        <v>28</v>
      </c>
      <c r="B37" s="137"/>
      <c r="C37" s="133">
        <v>23180</v>
      </c>
      <c r="D37" s="12">
        <v>24796</v>
      </c>
    </row>
    <row r="38" spans="1:4" ht="11.25">
      <c r="A38" s="11" t="s">
        <v>29</v>
      </c>
      <c r="B38" s="137"/>
      <c r="C38" s="133"/>
      <c r="D38" s="12"/>
    </row>
    <row r="39" spans="1:4" ht="11.25">
      <c r="A39" s="11" t="s">
        <v>30</v>
      </c>
      <c r="B39" s="137"/>
      <c r="C39" s="133">
        <v>14640</v>
      </c>
      <c r="D39" s="12">
        <v>13791</v>
      </c>
    </row>
    <row r="40" spans="1:4" ht="11.25">
      <c r="A40" s="136" t="s">
        <v>31</v>
      </c>
      <c r="B40" s="137"/>
      <c r="C40" s="133">
        <v>6140</v>
      </c>
      <c r="D40" s="12">
        <v>5589</v>
      </c>
    </row>
    <row r="41" spans="1:4" ht="11.25">
      <c r="A41" s="136" t="s">
        <v>33</v>
      </c>
      <c r="B41" s="137"/>
      <c r="C41" s="133">
        <v>11383</v>
      </c>
      <c r="D41" s="12">
        <v>12339</v>
      </c>
    </row>
    <row r="42" spans="1:4" ht="11.25">
      <c r="A42" s="136" t="s">
        <v>34</v>
      </c>
      <c r="B42" s="137"/>
      <c r="C42" s="133">
        <v>14250</v>
      </c>
      <c r="D42" s="12">
        <v>15955</v>
      </c>
    </row>
    <row r="43" spans="1:4" ht="11.25">
      <c r="A43" s="11" t="s">
        <v>35</v>
      </c>
      <c r="B43" s="137"/>
      <c r="C43" s="133">
        <v>1148</v>
      </c>
      <c r="D43" s="12">
        <v>1153</v>
      </c>
    </row>
    <row r="44" spans="1:4" ht="11.25">
      <c r="A44" s="16" t="s">
        <v>36</v>
      </c>
      <c r="B44" s="132"/>
      <c r="C44" s="147">
        <f>SUM(C37:C43)</f>
        <v>70741</v>
      </c>
      <c r="D44" s="25">
        <f>SUM(D37:D43)</f>
        <v>73623</v>
      </c>
    </row>
    <row r="45" spans="1:4" ht="11.25">
      <c r="A45" s="9" t="s">
        <v>37</v>
      </c>
      <c r="B45" s="149"/>
      <c r="C45" s="29"/>
      <c r="D45" s="29"/>
    </row>
    <row r="46" spans="1:4" ht="11.25">
      <c r="A46" s="28" t="s">
        <v>38</v>
      </c>
      <c r="B46" s="137"/>
      <c r="C46" s="133">
        <v>48191</v>
      </c>
      <c r="D46" s="12">
        <v>48408</v>
      </c>
    </row>
    <row r="47" spans="1:4" ht="11.25">
      <c r="A47" s="28" t="s">
        <v>32</v>
      </c>
      <c r="B47" s="137"/>
      <c r="C47" s="133">
        <v>9381</v>
      </c>
      <c r="D47" s="12">
        <v>9471</v>
      </c>
    </row>
    <row r="48" spans="1:4" ht="11.25">
      <c r="A48" s="28" t="s">
        <v>39</v>
      </c>
      <c r="B48" s="137"/>
      <c r="C48" s="150">
        <v>15431</v>
      </c>
      <c r="D48" s="12">
        <v>17842</v>
      </c>
    </row>
    <row r="49" spans="1:4" ht="11.25">
      <c r="A49" s="28" t="s">
        <v>40</v>
      </c>
      <c r="B49" s="137"/>
      <c r="C49" s="150">
        <v>941</v>
      </c>
      <c r="D49" s="12">
        <v>1930</v>
      </c>
    </row>
    <row r="50" spans="1:4" ht="11.25">
      <c r="A50" s="28" t="s">
        <v>41</v>
      </c>
      <c r="B50" s="137"/>
      <c r="C50" s="150">
        <v>18338</v>
      </c>
      <c r="D50" s="12">
        <v>15186</v>
      </c>
    </row>
    <row r="51" spans="1:4" ht="11.25">
      <c r="A51" s="28" t="s">
        <v>124</v>
      </c>
      <c r="B51" s="137"/>
      <c r="C51" s="133">
        <v>7333</v>
      </c>
      <c r="D51" s="12">
        <v>7531</v>
      </c>
    </row>
    <row r="52" spans="1:4" ht="11.25">
      <c r="A52" s="19" t="s">
        <v>42</v>
      </c>
      <c r="B52" s="132"/>
      <c r="C52" s="147">
        <f>SUM(C46:C51)</f>
        <v>99615</v>
      </c>
      <c r="D52" s="25">
        <f>SUM(D46:D51)</f>
        <v>100368</v>
      </c>
    </row>
    <row r="53" spans="1:4" ht="11.25">
      <c r="A53" s="9" t="s">
        <v>43</v>
      </c>
      <c r="B53" s="132"/>
      <c r="C53" s="147">
        <f>C44+C52</f>
        <v>170356</v>
      </c>
      <c r="D53" s="25">
        <f>D44+D52</f>
        <v>173991</v>
      </c>
    </row>
    <row r="54" spans="1:4" ht="11.25">
      <c r="A54" s="9" t="s">
        <v>44</v>
      </c>
      <c r="B54" s="132"/>
      <c r="C54" s="147">
        <f>C33+C53</f>
        <v>272075</v>
      </c>
      <c r="D54" s="25">
        <f>D33+D53</f>
        <v>272542</v>
      </c>
    </row>
    <row r="55" spans="1:4" ht="11.25">
      <c r="A55" s="31"/>
      <c r="B55" s="148"/>
      <c r="C55" s="21">
        <f>IF((C54-C25)=0,0)</f>
        <v>0</v>
      </c>
      <c r="D55" s="21">
        <f>IF((D54-D25)=0,0)</f>
        <v>0</v>
      </c>
    </row>
    <row r="56" spans="1:4" ht="11.25">
      <c r="A56" s="78"/>
      <c r="B56" s="151"/>
      <c r="C56" s="21"/>
      <c r="D56" s="21"/>
    </row>
    <row r="57" spans="1:4" ht="11.25">
      <c r="A57" s="32"/>
      <c r="B57" s="152"/>
      <c r="C57" s="32"/>
      <c r="D57" s="32"/>
    </row>
    <row r="58" spans="1:4" s="46" customFormat="1" ht="11.25">
      <c r="A58" s="107" t="s">
        <v>108</v>
      </c>
      <c r="B58" s="153"/>
      <c r="C58" s="45"/>
      <c r="D58" s="45"/>
    </row>
    <row r="59" spans="1:4" s="46" customFormat="1" ht="11.25">
      <c r="A59" s="33" t="str">
        <f>+'[1]Т'!E6</f>
        <v>Валентин Кънчев Кънчев</v>
      </c>
      <c r="B59" s="153"/>
      <c r="C59" s="45"/>
      <c r="D59" s="45"/>
    </row>
    <row r="60" spans="1:4" s="46" customFormat="1" ht="11.25">
      <c r="A60" s="51"/>
      <c r="B60" s="153"/>
      <c r="C60" s="45"/>
      <c r="D60" s="45"/>
    </row>
    <row r="61" spans="1:4" s="46" customFormat="1" ht="11.25">
      <c r="A61" s="123" t="s">
        <v>109</v>
      </c>
      <c r="B61" s="153"/>
      <c r="C61" s="45"/>
      <c r="D61" s="45"/>
    </row>
    <row r="62" spans="1:4" s="46" customFormat="1" ht="11.25">
      <c r="A62" s="124" t="str">
        <f>+'[1]Т'!E7</f>
        <v>Спас Лазаров Бакъров</v>
      </c>
      <c r="B62" s="153"/>
      <c r="C62" s="45"/>
      <c r="D62" s="45"/>
    </row>
    <row r="63" spans="1:4" s="46" customFormat="1" ht="11.25">
      <c r="A63" s="51"/>
      <c r="B63" s="153"/>
      <c r="C63" s="45"/>
      <c r="D63" s="45"/>
    </row>
    <row r="64" spans="1:4" s="46" customFormat="1" ht="11.25">
      <c r="A64" s="123"/>
      <c r="B64" s="153"/>
      <c r="C64" s="45"/>
      <c r="D64" s="45"/>
    </row>
    <row r="65" ht="11.25">
      <c r="A65" s="124"/>
    </row>
    <row r="68" ht="11.25">
      <c r="A68" s="154"/>
    </row>
    <row r="69" ht="11.25">
      <c r="A69" s="154"/>
    </row>
    <row r="70" ht="11.25">
      <c r="A70" s="154"/>
    </row>
  </sheetData>
  <sheetProtection/>
  <mergeCells count="3">
    <mergeCell ref="A2:D2"/>
    <mergeCell ref="A5:B5"/>
    <mergeCell ref="A28:B28"/>
  </mergeCells>
  <conditionalFormatting sqref="C55:D56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62.28125" style="51" bestFit="1" customWidth="1"/>
    <col min="2" max="2" width="8.8515625" style="45" customWidth="1"/>
    <col min="3" max="4" width="11.28125" style="45" bestFit="1" customWidth="1"/>
    <col min="5" max="6" width="18.140625" style="46" customWidth="1"/>
    <col min="7" max="16384" width="9.140625" style="46" customWidth="1"/>
  </cols>
  <sheetData>
    <row r="1" spans="1:4" ht="11.25">
      <c r="A1" s="199" t="str">
        <f>'[1]Т'!E1</f>
        <v>СИЕНИТ ХОЛДИНГ АД</v>
      </c>
      <c r="B1" s="199"/>
      <c r="C1" s="199"/>
      <c r="D1" s="199"/>
    </row>
    <row r="2" spans="1:4" s="78" customFormat="1" ht="11.25">
      <c r="A2" s="200" t="s">
        <v>115</v>
      </c>
      <c r="B2" s="200"/>
      <c r="C2" s="200"/>
      <c r="D2" s="200"/>
    </row>
    <row r="3" spans="1:4" ht="11.25">
      <c r="A3" s="121">
        <v>40633</v>
      </c>
      <c r="B3" s="46"/>
      <c r="C3" s="35"/>
      <c r="D3" s="116"/>
    </row>
    <row r="4" spans="1:4" ht="11.25">
      <c r="A4" s="31"/>
      <c r="B4" s="46"/>
      <c r="C4" s="129">
        <v>40633</v>
      </c>
      <c r="D4" s="129">
        <v>40268</v>
      </c>
    </row>
    <row r="5" spans="1:4" ht="12" thickBot="1">
      <c r="A5" s="197" t="s">
        <v>101</v>
      </c>
      <c r="B5" s="197"/>
      <c r="C5" s="130" t="s">
        <v>0</v>
      </c>
      <c r="D5" s="130" t="s">
        <v>0</v>
      </c>
    </row>
    <row r="6" spans="1:4" ht="12" thickTop="1">
      <c r="A6" s="5"/>
      <c r="B6" s="5"/>
      <c r="C6" s="7"/>
      <c r="D6" s="7"/>
    </row>
    <row r="7" spans="1:6" ht="11.25">
      <c r="A7" s="14" t="s">
        <v>45</v>
      </c>
      <c r="B7" s="172"/>
      <c r="C7" s="173">
        <v>28309</v>
      </c>
      <c r="D7" s="174">
        <v>29666</v>
      </c>
      <c r="F7" s="175"/>
    </row>
    <row r="8" spans="1:6" ht="11.25">
      <c r="A8" s="14" t="s">
        <v>116</v>
      </c>
      <c r="B8" s="172"/>
      <c r="C8" s="173">
        <v>-2282</v>
      </c>
      <c r="D8" s="174">
        <v>-2728</v>
      </c>
      <c r="F8" s="175"/>
    </row>
    <row r="9" spans="1:4" ht="11.25">
      <c r="A9" s="14" t="s">
        <v>46</v>
      </c>
      <c r="B9" s="172"/>
      <c r="C9" s="173"/>
      <c r="D9" s="174">
        <v>20</v>
      </c>
    </row>
    <row r="10" spans="1:4" ht="11.25">
      <c r="A10" s="19" t="s">
        <v>47</v>
      </c>
      <c r="B10" s="48"/>
      <c r="C10" s="193">
        <f>SUM(C7:C9)</f>
        <v>26027</v>
      </c>
      <c r="D10" s="36">
        <f>SUM(D7:D9)</f>
        <v>26958</v>
      </c>
    </row>
    <row r="11" spans="1:4" ht="11.25">
      <c r="A11" s="26"/>
      <c r="C11" s="21"/>
      <c r="D11" s="21"/>
    </row>
    <row r="12" spans="1:4" ht="11.25">
      <c r="A12" s="14" t="s">
        <v>48</v>
      </c>
      <c r="B12" s="172"/>
      <c r="C12" s="135">
        <v>1979</v>
      </c>
      <c r="D12" s="13">
        <v>-970</v>
      </c>
    </row>
    <row r="13" spans="1:4" ht="11.25">
      <c r="A13" s="11"/>
      <c r="B13" s="48"/>
      <c r="C13" s="12"/>
      <c r="D13" s="12"/>
    </row>
    <row r="14" spans="1:4" ht="11.25">
      <c r="A14" s="11" t="s">
        <v>49</v>
      </c>
      <c r="B14" s="48"/>
      <c r="C14" s="133">
        <v>472</v>
      </c>
      <c r="D14" s="12">
        <v>382</v>
      </c>
    </row>
    <row r="15" spans="1:4" ht="11.25">
      <c r="A15" s="11" t="s">
        <v>50</v>
      </c>
      <c r="B15" s="48"/>
      <c r="C15" s="133">
        <v>-5764</v>
      </c>
      <c r="D15" s="12">
        <v>-4650</v>
      </c>
    </row>
    <row r="16" spans="1:4" ht="11.25">
      <c r="A16" s="176" t="s">
        <v>51</v>
      </c>
      <c r="B16" s="172"/>
      <c r="C16" s="135">
        <v>-14357</v>
      </c>
      <c r="D16" s="13">
        <v>-9604</v>
      </c>
    </row>
    <row r="17" spans="1:4" ht="11.25">
      <c r="A17" s="11" t="s">
        <v>52</v>
      </c>
      <c r="B17" s="48"/>
      <c r="C17" s="133">
        <v>-2412</v>
      </c>
      <c r="D17" s="12">
        <v>-2745</v>
      </c>
    </row>
    <row r="18" spans="1:4" ht="11.25">
      <c r="A18" s="11" t="s">
        <v>53</v>
      </c>
      <c r="B18" s="48"/>
      <c r="C18" s="133">
        <v>-1489</v>
      </c>
      <c r="D18" s="12">
        <v>-1574</v>
      </c>
    </row>
    <row r="19" spans="1:4" ht="11.25">
      <c r="A19" s="11" t="s">
        <v>54</v>
      </c>
      <c r="B19" s="48"/>
      <c r="C19" s="133">
        <v>-142</v>
      </c>
      <c r="D19" s="12">
        <v>-731</v>
      </c>
    </row>
    <row r="20" spans="1:4" ht="11.25">
      <c r="A20" s="19" t="s">
        <v>55</v>
      </c>
      <c r="B20" s="48"/>
      <c r="C20" s="193">
        <f>SUM(C15:C19)</f>
        <v>-24164</v>
      </c>
      <c r="D20" s="36">
        <f>SUM(D15:D19)</f>
        <v>-19304</v>
      </c>
    </row>
    <row r="21" spans="1:4" ht="11.25">
      <c r="A21" s="31"/>
      <c r="C21" s="21"/>
      <c r="D21" s="21"/>
    </row>
    <row r="22" spans="1:4" ht="11.25">
      <c r="A22" s="37" t="s">
        <v>56</v>
      </c>
      <c r="B22" s="172"/>
      <c r="C22" s="177">
        <f>SUM(C7:C19)-C10</f>
        <v>4314</v>
      </c>
      <c r="D22" s="36">
        <f>SUM(D7:D19)-D10</f>
        <v>7066</v>
      </c>
    </row>
    <row r="23" spans="1:4" ht="11.25">
      <c r="A23" s="31"/>
      <c r="C23" s="21"/>
      <c r="D23" s="21"/>
    </row>
    <row r="24" spans="1:4" ht="11.25">
      <c r="A24" s="14" t="s">
        <v>57</v>
      </c>
      <c r="B24" s="172"/>
      <c r="C24" s="135">
        <v>3</v>
      </c>
      <c r="D24" s="13">
        <v>19</v>
      </c>
    </row>
    <row r="25" spans="1:4" ht="11.25">
      <c r="A25" s="11" t="s">
        <v>58</v>
      </c>
      <c r="B25" s="48"/>
      <c r="C25" s="133">
        <v>-1161</v>
      </c>
      <c r="D25" s="12">
        <v>-997</v>
      </c>
    </row>
    <row r="26" spans="1:4" ht="11.25">
      <c r="A26" s="37" t="s">
        <v>59</v>
      </c>
      <c r="B26" s="172"/>
      <c r="C26" s="177">
        <f>SUM(C24:C25)</f>
        <v>-1158</v>
      </c>
      <c r="D26" s="36">
        <f>SUM(D24:D25)</f>
        <v>-978</v>
      </c>
    </row>
    <row r="27" spans="1:4" ht="11.25">
      <c r="A27" s="26"/>
      <c r="C27" s="21"/>
      <c r="D27" s="21"/>
    </row>
    <row r="28" spans="1:4" ht="11.25">
      <c r="A28" s="1" t="s">
        <v>60</v>
      </c>
      <c r="B28" s="172"/>
      <c r="C28" s="177">
        <f>C22+C26</f>
        <v>3156</v>
      </c>
      <c r="D28" s="38">
        <f>D22+D26</f>
        <v>6088</v>
      </c>
    </row>
    <row r="29" spans="1:4" ht="11.25">
      <c r="A29" s="20"/>
      <c r="C29" s="39"/>
      <c r="D29" s="39"/>
    </row>
    <row r="30" spans="1:4" ht="11.25">
      <c r="A30" s="14" t="s">
        <v>61</v>
      </c>
      <c r="B30" s="172"/>
      <c r="C30" s="135"/>
      <c r="D30" s="13"/>
    </row>
    <row r="31" spans="1:4" ht="11.25">
      <c r="A31" s="31"/>
      <c r="C31" s="21"/>
      <c r="D31" s="21"/>
    </row>
    <row r="32" spans="1:4" ht="11.25">
      <c r="A32" s="1" t="s">
        <v>62</v>
      </c>
      <c r="B32" s="178"/>
      <c r="C32" s="177">
        <f>C28+C30</f>
        <v>3156</v>
      </c>
      <c r="D32" s="38">
        <f>D28+D30</f>
        <v>6088</v>
      </c>
    </row>
    <row r="33" spans="1:4" ht="11.25">
      <c r="A33" s="20"/>
      <c r="B33" s="179"/>
      <c r="C33" s="39"/>
      <c r="D33" s="39"/>
    </row>
    <row r="34" spans="1:4" ht="11.25">
      <c r="A34" s="1" t="s">
        <v>63</v>
      </c>
      <c r="B34" s="172"/>
      <c r="C34" s="177">
        <f>+C32</f>
        <v>3156</v>
      </c>
      <c r="D34" s="38">
        <f>+D32</f>
        <v>6088</v>
      </c>
    </row>
    <row r="35" spans="1:4" ht="11.25">
      <c r="A35" s="20"/>
      <c r="C35" s="180"/>
      <c r="D35" s="39"/>
    </row>
    <row r="36" spans="1:4" ht="11.25">
      <c r="A36" s="11" t="s">
        <v>64</v>
      </c>
      <c r="B36" s="48"/>
      <c r="C36" s="36"/>
      <c r="D36" s="36"/>
    </row>
    <row r="37" spans="1:4" ht="11.25">
      <c r="A37" s="14" t="s">
        <v>24</v>
      </c>
      <c r="B37" s="172"/>
      <c r="C37" s="177">
        <v>-170</v>
      </c>
      <c r="D37" s="38">
        <v>-193</v>
      </c>
    </row>
    <row r="38" spans="1:4" ht="11.25">
      <c r="A38" s="40" t="s">
        <v>65</v>
      </c>
      <c r="B38" s="172"/>
      <c r="C38" s="177">
        <f>C34-C37</f>
        <v>3326</v>
      </c>
      <c r="D38" s="38">
        <f>D34-D37</f>
        <v>6281</v>
      </c>
    </row>
    <row r="39" spans="1:4" ht="11.25">
      <c r="A39" s="4"/>
      <c r="C39" s="39"/>
      <c r="D39" s="39"/>
    </row>
    <row r="40" spans="1:4" ht="11.25">
      <c r="A40" s="24" t="s">
        <v>117</v>
      </c>
      <c r="B40" s="115"/>
      <c r="C40" s="181">
        <f>SUM(C37:C38)</f>
        <v>3156</v>
      </c>
      <c r="D40" s="41">
        <f>SUM(D37:D38)</f>
        <v>6088</v>
      </c>
    </row>
    <row r="41" spans="1:4" ht="11.25">
      <c r="A41" s="34"/>
      <c r="B41" s="182"/>
      <c r="C41" s="7"/>
      <c r="D41" s="117"/>
    </row>
    <row r="42" spans="1:4" ht="11.25">
      <c r="A42" s="24" t="s">
        <v>66</v>
      </c>
      <c r="B42" s="115"/>
      <c r="C42" s="42"/>
      <c r="D42" s="118"/>
    </row>
    <row r="43" spans="1:4" ht="11.25">
      <c r="A43" s="24" t="s">
        <v>24</v>
      </c>
      <c r="B43" s="115"/>
      <c r="C43" s="183">
        <f>C37</f>
        <v>-170</v>
      </c>
      <c r="D43" s="118">
        <f>D37</f>
        <v>-193</v>
      </c>
    </row>
    <row r="44" spans="1:4" ht="11.25">
      <c r="A44" s="43" t="s">
        <v>65</v>
      </c>
      <c r="B44" s="184"/>
      <c r="C44" s="183">
        <f>C38</f>
        <v>3326</v>
      </c>
      <c r="D44" s="119">
        <f>D38</f>
        <v>6281</v>
      </c>
    </row>
    <row r="45" spans="1:4" ht="11.25">
      <c r="A45" s="24" t="s">
        <v>67</v>
      </c>
      <c r="B45" s="115"/>
      <c r="C45" s="183">
        <f>C40</f>
        <v>3156</v>
      </c>
      <c r="D45" s="118">
        <f>D40</f>
        <v>6088</v>
      </c>
    </row>
    <row r="46" spans="1:4" ht="11.25">
      <c r="A46" s="34"/>
      <c r="B46" s="182"/>
      <c r="C46" s="44"/>
      <c r="D46" s="117"/>
    </row>
    <row r="47" spans="1:2" ht="11.25">
      <c r="A47" s="78"/>
      <c r="B47" s="185"/>
    </row>
    <row r="49" ht="11.25">
      <c r="A49" s="107" t="s">
        <v>108</v>
      </c>
    </row>
    <row r="50" ht="11.25">
      <c r="A50" s="108" t="str">
        <f>+'[1]Т'!E6</f>
        <v>Валентин Кънчев Кънчев</v>
      </c>
    </row>
    <row r="52" ht="11.25">
      <c r="A52" s="123" t="s">
        <v>109</v>
      </c>
    </row>
    <row r="53" ht="11.25">
      <c r="A53" s="168" t="str">
        <f>+'[1]Т'!E7</f>
        <v>Спас Лазаров Бакъров</v>
      </c>
    </row>
    <row r="55" spans="1:2" ht="11.25">
      <c r="A55" s="123"/>
      <c r="B55" s="186"/>
    </row>
    <row r="56" ht="11.25">
      <c r="A56" s="168"/>
    </row>
    <row r="57" ht="11.25">
      <c r="A57" s="31"/>
    </row>
    <row r="58" ht="11.25">
      <c r="A58" s="31"/>
    </row>
    <row r="59" ht="11.25">
      <c r="A59" s="31"/>
    </row>
    <row r="60" spans="1:4" ht="11.25">
      <c r="A60" s="32"/>
      <c r="B60" s="32"/>
      <c r="C60" s="32"/>
      <c r="D60" s="32"/>
    </row>
    <row r="61" ht="11.25">
      <c r="A61" s="187"/>
    </row>
    <row r="62" ht="11.25">
      <c r="A62" s="188"/>
    </row>
    <row r="63" ht="11.25">
      <c r="A63" s="189"/>
    </row>
    <row r="64" ht="11.25">
      <c r="A64" s="189"/>
    </row>
    <row r="65" ht="11.25">
      <c r="A65" s="190"/>
    </row>
    <row r="67" ht="11.25">
      <c r="A67" s="191"/>
    </row>
    <row r="72" ht="11.25">
      <c r="A72" s="192"/>
    </row>
  </sheetData>
  <sheetProtection/>
  <mergeCells count="3">
    <mergeCell ref="A1:D1"/>
    <mergeCell ref="A2:D2"/>
    <mergeCell ref="A5:B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1"/>
  <sheetViews>
    <sheetView zoomScalePageLayoutView="0" workbookViewId="0" topLeftCell="A1">
      <selection activeCell="B27" sqref="B27"/>
    </sheetView>
  </sheetViews>
  <sheetFormatPr defaultColWidth="2.57421875" defaultRowHeight="12.75"/>
  <cols>
    <col min="1" max="1" width="77.7109375" style="159" bestFit="1" customWidth="1"/>
    <col min="2" max="2" width="11.28125" style="170" bestFit="1" customWidth="1"/>
    <col min="3" max="3" width="11.28125" style="171" bestFit="1" customWidth="1"/>
    <col min="4" max="16" width="11.57421875" style="120" customWidth="1"/>
    <col min="17" max="27" width="11.57421875" style="159" customWidth="1"/>
    <col min="28" max="16384" width="2.57421875" style="159" customWidth="1"/>
  </cols>
  <sheetData>
    <row r="1" spans="1:16" s="155" customFormat="1" ht="11.25">
      <c r="A1" s="201" t="str">
        <f>+'[1]Т'!E1</f>
        <v>СИЕНИТ ХОЛДИНГ АД</v>
      </c>
      <c r="B1" s="201"/>
      <c r="C1" s="20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156" customFormat="1" ht="11.25">
      <c r="A2" s="202" t="s">
        <v>114</v>
      </c>
      <c r="B2" s="202"/>
      <c r="C2" s="202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56" customFormat="1" ht="11.25">
      <c r="A3" s="76">
        <v>40633</v>
      </c>
      <c r="B3" s="157"/>
      <c r="C3" s="157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5" s="22" customFormat="1" ht="11.25">
      <c r="A4" s="4"/>
      <c r="B4" s="129">
        <v>40633</v>
      </c>
      <c r="C4" s="129">
        <v>40268</v>
      </c>
      <c r="D4" s="7"/>
      <c r="E4" s="49"/>
    </row>
    <row r="5" spans="1:5" s="22" customFormat="1" ht="12" thickBot="1">
      <c r="A5" s="50"/>
      <c r="B5" s="130" t="s">
        <v>0</v>
      </c>
      <c r="C5" s="130" t="s">
        <v>0</v>
      </c>
      <c r="D5" s="44"/>
      <c r="E5" s="158"/>
    </row>
    <row r="6" spans="1:5" s="22" customFormat="1" ht="12" thickTop="1">
      <c r="A6" s="51"/>
      <c r="B6" s="7"/>
      <c r="C6" s="7"/>
      <c r="D6" s="44"/>
      <c r="E6" s="158"/>
    </row>
    <row r="7" spans="1:3" ht="11.25">
      <c r="A7" s="52" t="s">
        <v>68</v>
      </c>
      <c r="B7" s="53"/>
      <c r="C7" s="53"/>
    </row>
    <row r="8" spans="1:3" ht="11.25">
      <c r="A8" s="54" t="s">
        <v>69</v>
      </c>
      <c r="B8" s="160">
        <v>25861</v>
      </c>
      <c r="C8" s="55">
        <v>32794</v>
      </c>
    </row>
    <row r="9" spans="1:3" ht="11.25">
      <c r="A9" s="56" t="s">
        <v>70</v>
      </c>
      <c r="B9" s="161">
        <v>-20904</v>
      </c>
      <c r="C9" s="57">
        <v>-33758</v>
      </c>
    </row>
    <row r="10" spans="1:3" ht="11.25">
      <c r="A10" s="54" t="s">
        <v>71</v>
      </c>
      <c r="B10" s="160">
        <v>-1112</v>
      </c>
      <c r="C10" s="55">
        <v>-827</v>
      </c>
    </row>
    <row r="11" spans="1:16" s="162" customFormat="1" ht="11.25">
      <c r="A11" s="54" t="s">
        <v>72</v>
      </c>
      <c r="B11" s="160">
        <v>-418</v>
      </c>
      <c r="C11" s="55">
        <v>-358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s="162" customFormat="1" ht="11.25">
      <c r="A12" s="54" t="s">
        <v>73</v>
      </c>
      <c r="B12" s="160">
        <v>-18</v>
      </c>
      <c r="C12" s="55">
        <v>-22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3" ht="11.25">
      <c r="A13" s="54" t="s">
        <v>74</v>
      </c>
      <c r="B13" s="160">
        <v>-79</v>
      </c>
      <c r="C13" s="55">
        <v>2</v>
      </c>
    </row>
    <row r="14" spans="1:16" s="162" customFormat="1" ht="11.25">
      <c r="A14" s="58" t="s">
        <v>75</v>
      </c>
      <c r="B14" s="163">
        <f>SUM(B8:B13)</f>
        <v>3330</v>
      </c>
      <c r="C14" s="59">
        <f>SUM(C8:C13)</f>
        <v>-2169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 s="162" customFormat="1" ht="11.25">
      <c r="A15" s="52"/>
      <c r="B15" s="60"/>
      <c r="C15" s="6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1:16" s="162" customFormat="1" ht="11.25">
      <c r="A16" s="61" t="s">
        <v>76</v>
      </c>
      <c r="B16" s="62"/>
      <c r="C16" s="62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3" ht="11.25">
      <c r="A17" s="56" t="s">
        <v>77</v>
      </c>
      <c r="B17" s="161">
        <v>-1978</v>
      </c>
      <c r="C17" s="57">
        <v>-284</v>
      </c>
    </row>
    <row r="18" spans="1:3" ht="11.25">
      <c r="A18" s="63" t="s">
        <v>78</v>
      </c>
      <c r="B18" s="160">
        <v>1586</v>
      </c>
      <c r="C18" s="55">
        <v>3439</v>
      </c>
    </row>
    <row r="19" spans="1:3" ht="11.25">
      <c r="A19" s="54" t="s">
        <v>79</v>
      </c>
      <c r="B19" s="160"/>
      <c r="C19" s="55"/>
    </row>
    <row r="20" spans="1:3" ht="11.25">
      <c r="A20" s="54" t="s">
        <v>80</v>
      </c>
      <c r="B20" s="160"/>
      <c r="C20" s="55"/>
    </row>
    <row r="21" spans="1:3" ht="11.25">
      <c r="A21" s="54" t="s">
        <v>81</v>
      </c>
      <c r="B21" s="160"/>
      <c r="C21" s="55"/>
    </row>
    <row r="22" spans="1:3" ht="11.25">
      <c r="A22" s="54" t="s">
        <v>74</v>
      </c>
      <c r="B22" s="160"/>
      <c r="C22" s="55"/>
    </row>
    <row r="23" spans="1:3" ht="11.25">
      <c r="A23" s="64" t="s">
        <v>82</v>
      </c>
      <c r="B23" s="164">
        <f>SUM(B17:B22)</f>
        <v>-392</v>
      </c>
      <c r="C23" s="65">
        <f>SUM(C17:C22)</f>
        <v>3155</v>
      </c>
    </row>
    <row r="24" spans="1:3" ht="11.25">
      <c r="A24" s="52"/>
      <c r="B24" s="60"/>
      <c r="C24" s="60"/>
    </row>
    <row r="25" spans="1:3" ht="11.25">
      <c r="A25" s="61" t="s">
        <v>83</v>
      </c>
      <c r="B25" s="66"/>
      <c r="C25" s="66"/>
    </row>
    <row r="26" spans="1:3" ht="11.25">
      <c r="A26" s="56" t="s">
        <v>84</v>
      </c>
      <c r="B26" s="161">
        <v>2080</v>
      </c>
      <c r="C26" s="57">
        <v>12571</v>
      </c>
    </row>
    <row r="27" spans="1:3" ht="11.25">
      <c r="A27" s="54" t="s">
        <v>85</v>
      </c>
      <c r="B27" s="160">
        <v>-2931</v>
      </c>
      <c r="C27" s="55">
        <v>-10522</v>
      </c>
    </row>
    <row r="28" spans="1:3" ht="11.25">
      <c r="A28" s="54" t="s">
        <v>86</v>
      </c>
      <c r="B28" s="160">
        <v>60</v>
      </c>
      <c r="C28" s="55">
        <v>215</v>
      </c>
    </row>
    <row r="29" spans="1:3" ht="11.25">
      <c r="A29" s="54" t="s">
        <v>87</v>
      </c>
      <c r="B29" s="160">
        <v>-47</v>
      </c>
      <c r="C29" s="55">
        <v>-674</v>
      </c>
    </row>
    <row r="30" spans="1:3" ht="11.25">
      <c r="A30" s="54" t="s">
        <v>88</v>
      </c>
      <c r="B30" s="160">
        <v>-941</v>
      </c>
      <c r="C30" s="55">
        <v>-941</v>
      </c>
    </row>
    <row r="31" spans="1:3" ht="11.25">
      <c r="A31" s="54" t="s">
        <v>89</v>
      </c>
      <c r="B31" s="160">
        <v>-493</v>
      </c>
      <c r="C31" s="55">
        <v>-473</v>
      </c>
    </row>
    <row r="32" spans="1:3" ht="11.25">
      <c r="A32" s="67" t="s">
        <v>90</v>
      </c>
      <c r="B32" s="160">
        <v>-208</v>
      </c>
      <c r="C32" s="55">
        <v>-295</v>
      </c>
    </row>
    <row r="33" spans="1:3" ht="11.25">
      <c r="A33" s="68" t="s">
        <v>91</v>
      </c>
      <c r="B33" s="165"/>
      <c r="C33" s="69"/>
    </row>
    <row r="34" spans="1:3" ht="11.25">
      <c r="A34" s="67" t="s">
        <v>92</v>
      </c>
      <c r="B34" s="160">
        <v>-74</v>
      </c>
      <c r="C34" s="55">
        <v>-144</v>
      </c>
    </row>
    <row r="35" spans="1:16" s="162" customFormat="1" ht="11.25">
      <c r="A35" s="70" t="s">
        <v>93</v>
      </c>
      <c r="B35" s="164">
        <f>SUM(B26:B34)</f>
        <v>-2554</v>
      </c>
      <c r="C35" s="65">
        <f>SUM(C26:C34)</f>
        <v>-263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  <row r="36" spans="1:3" ht="11.25">
      <c r="A36" s="68"/>
      <c r="B36" s="69"/>
      <c r="C36" s="69"/>
    </row>
    <row r="37" spans="1:3" ht="11.25">
      <c r="A37" s="71" t="s">
        <v>94</v>
      </c>
      <c r="B37" s="164">
        <f>B14+B23+B35</f>
        <v>384</v>
      </c>
      <c r="C37" s="65">
        <f>C14+C23+C35</f>
        <v>723</v>
      </c>
    </row>
    <row r="38" spans="1:3" ht="11.25">
      <c r="A38" s="68"/>
      <c r="B38" s="53"/>
      <c r="C38" s="53"/>
    </row>
    <row r="39" spans="1:16" s="162" customFormat="1" ht="11.25">
      <c r="A39" s="67" t="s">
        <v>95</v>
      </c>
      <c r="B39" s="160">
        <v>2679</v>
      </c>
      <c r="C39" s="55">
        <v>2707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  <row r="40" spans="1:16" s="162" customFormat="1" ht="11.25">
      <c r="A40" s="67" t="s">
        <v>96</v>
      </c>
      <c r="B40" s="160"/>
      <c r="C40" s="72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1:3" ht="11.25">
      <c r="A41" s="70" t="s">
        <v>125</v>
      </c>
      <c r="B41" s="164">
        <f>B39+B37+B40</f>
        <v>3063</v>
      </c>
      <c r="C41" s="65">
        <f>C39+C37+C40</f>
        <v>3430</v>
      </c>
    </row>
    <row r="42" spans="1:3" ht="11.25">
      <c r="A42" s="68"/>
      <c r="B42" s="53"/>
      <c r="C42" s="166"/>
    </row>
    <row r="43" spans="1:3" ht="11.25">
      <c r="A43" s="106"/>
      <c r="B43" s="53"/>
      <c r="C43" s="166"/>
    </row>
    <row r="44" spans="1:4" s="46" customFormat="1" ht="11.25">
      <c r="A44" s="107" t="s">
        <v>108</v>
      </c>
      <c r="B44" s="167"/>
      <c r="C44" s="167"/>
      <c r="D44" s="45"/>
    </row>
    <row r="45" spans="1:4" s="46" customFormat="1" ht="11.25">
      <c r="A45" s="108" t="str">
        <f>+'[1]Т'!E6</f>
        <v>Валентин Кънчев Кънчев</v>
      </c>
      <c r="B45" s="167"/>
      <c r="C45" s="167"/>
      <c r="D45" s="45"/>
    </row>
    <row r="46" spans="1:4" s="46" customFormat="1" ht="11.25">
      <c r="A46" s="51"/>
      <c r="B46" s="167"/>
      <c r="C46" s="167"/>
      <c r="D46" s="45"/>
    </row>
    <row r="47" spans="1:4" s="46" customFormat="1" ht="11.25">
      <c r="A47" s="123" t="s">
        <v>109</v>
      </c>
      <c r="B47" s="167"/>
      <c r="C47" s="167"/>
      <c r="D47" s="45"/>
    </row>
    <row r="48" spans="1:4" s="46" customFormat="1" ht="11.25">
      <c r="A48" s="168" t="str">
        <f>+'[1]Т'!E7</f>
        <v>Спас Лазаров Бакъров</v>
      </c>
      <c r="B48" s="167"/>
      <c r="C48" s="167"/>
      <c r="D48" s="45"/>
    </row>
    <row r="49" spans="1:4" s="46" customFormat="1" ht="11.25">
      <c r="A49" s="51"/>
      <c r="B49" s="167"/>
      <c r="C49" s="167"/>
      <c r="D49" s="45"/>
    </row>
    <row r="50" spans="1:4" s="46" customFormat="1" ht="11.25">
      <c r="A50" s="123"/>
      <c r="B50" s="167"/>
      <c r="C50" s="167"/>
      <c r="D50" s="45"/>
    </row>
    <row r="51" spans="1:3" s="22" customFormat="1" ht="11.25">
      <c r="A51" s="168"/>
      <c r="B51" s="169"/>
      <c r="C51" s="169"/>
    </row>
    <row r="52" spans="1:3" s="22" customFormat="1" ht="11.25">
      <c r="A52" s="30"/>
      <c r="B52" s="169"/>
      <c r="C52" s="169"/>
    </row>
    <row r="53" spans="2:3" ht="11.25">
      <c r="B53" s="122"/>
      <c r="C53" s="122"/>
    </row>
    <row r="54" spans="1:3" ht="11.25">
      <c r="A54" s="120"/>
      <c r="B54" s="122"/>
      <c r="C54" s="122"/>
    </row>
    <row r="55" spans="1:3" ht="11.25">
      <c r="A55" s="120"/>
      <c r="B55" s="122"/>
      <c r="C55" s="122"/>
    </row>
    <row r="56" spans="1:3" ht="11.25">
      <c r="A56" s="120"/>
      <c r="B56" s="122"/>
      <c r="C56" s="122"/>
    </row>
    <row r="57" spans="1:3" ht="11.25">
      <c r="A57" s="120"/>
      <c r="B57" s="122"/>
      <c r="C57" s="122"/>
    </row>
    <row r="58" spans="1:3" ht="11.25">
      <c r="A58" s="120"/>
      <c r="B58" s="122"/>
      <c r="C58" s="122"/>
    </row>
    <row r="59" spans="1:253" ht="11.25">
      <c r="A59" s="120"/>
      <c r="B59" s="122"/>
      <c r="C59" s="122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</row>
    <row r="60" spans="1:253" ht="11.25">
      <c r="A60" s="120"/>
      <c r="B60" s="122"/>
      <c r="C60" s="122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</row>
    <row r="61" spans="1:253" ht="11.25">
      <c r="A61" s="120"/>
      <c r="B61" s="122"/>
      <c r="C61" s="122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</row>
    <row r="62" spans="1:253" ht="11.25">
      <c r="A62" s="120"/>
      <c r="B62" s="122"/>
      <c r="C62" s="122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</row>
    <row r="63" spans="1:253" ht="11.25">
      <c r="A63" s="120"/>
      <c r="B63" s="122"/>
      <c r="C63" s="122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</row>
    <row r="64" spans="1:253" ht="11.25">
      <c r="A64" s="120"/>
      <c r="B64" s="122"/>
      <c r="C64" s="122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</row>
    <row r="65" spans="1:253" ht="11.25">
      <c r="A65" s="120"/>
      <c r="B65" s="122"/>
      <c r="C65" s="122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  <c r="IQ65" s="120"/>
      <c r="IR65" s="120"/>
      <c r="IS65" s="120"/>
    </row>
    <row r="66" spans="1:253" ht="11.25">
      <c r="A66" s="120"/>
      <c r="B66" s="122"/>
      <c r="C66" s="122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</row>
    <row r="67" spans="1:253" ht="11.25">
      <c r="A67" s="120"/>
      <c r="B67" s="122"/>
      <c r="C67" s="122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  <c r="IQ67" s="120"/>
      <c r="IR67" s="120"/>
      <c r="IS67" s="120"/>
    </row>
    <row r="68" spans="1:253" ht="11.25">
      <c r="A68" s="120"/>
      <c r="B68" s="122"/>
      <c r="C68" s="122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  <c r="IM68" s="120"/>
      <c r="IN68" s="120"/>
      <c r="IO68" s="120"/>
      <c r="IP68" s="120"/>
      <c r="IQ68" s="120"/>
      <c r="IR68" s="120"/>
      <c r="IS68" s="120"/>
    </row>
    <row r="69" spans="1:253" ht="11.25">
      <c r="A69" s="120"/>
      <c r="B69" s="122"/>
      <c r="C69" s="122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  <c r="IQ69" s="120"/>
      <c r="IR69" s="120"/>
      <c r="IS69" s="120"/>
    </row>
    <row r="70" spans="1:253" ht="11.25">
      <c r="A70" s="120"/>
      <c r="B70" s="122"/>
      <c r="C70" s="122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</row>
    <row r="71" spans="1:253" ht="11.25">
      <c r="A71" s="120"/>
      <c r="B71" s="122"/>
      <c r="C71" s="122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  <c r="IR71" s="120"/>
      <c r="IS71" s="120"/>
    </row>
    <row r="72" spans="1:253" ht="11.25">
      <c r="A72" s="120"/>
      <c r="B72" s="122"/>
      <c r="C72" s="122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</row>
    <row r="73" spans="1:253" ht="11.25">
      <c r="A73" s="120"/>
      <c r="B73" s="122"/>
      <c r="C73" s="122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</row>
    <row r="74" spans="1:253" ht="11.25">
      <c r="A74" s="120"/>
      <c r="B74" s="122"/>
      <c r="C74" s="122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  <c r="IQ74" s="120"/>
      <c r="IR74" s="120"/>
      <c r="IS74" s="120"/>
    </row>
    <row r="75" spans="1:253" ht="11.25">
      <c r="A75" s="120"/>
      <c r="B75" s="122"/>
      <c r="C75" s="122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</row>
    <row r="76" spans="1:253" ht="11.25">
      <c r="A76" s="120"/>
      <c r="B76" s="122"/>
      <c r="C76" s="122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</row>
    <row r="77" spans="1:253" ht="11.25">
      <c r="A77" s="120"/>
      <c r="B77" s="122"/>
      <c r="C77" s="122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0"/>
    </row>
    <row r="78" spans="1:253" ht="11.25">
      <c r="A78" s="120"/>
      <c r="B78" s="122"/>
      <c r="C78" s="122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0"/>
    </row>
    <row r="79" spans="1:253" ht="11.25">
      <c r="A79" s="120"/>
      <c r="B79" s="122"/>
      <c r="C79" s="122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  <c r="IQ79" s="120"/>
      <c r="IR79" s="120"/>
      <c r="IS79" s="120"/>
    </row>
    <row r="80" spans="1:253" ht="11.25">
      <c r="A80" s="120"/>
      <c r="B80" s="122"/>
      <c r="C80" s="122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  <c r="IQ80" s="120"/>
      <c r="IR80" s="120"/>
      <c r="IS80" s="120"/>
    </row>
    <row r="81" spans="1:253" ht="11.25">
      <c r="A81" s="120"/>
      <c r="B81" s="122"/>
      <c r="C81" s="122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</row>
    <row r="82" spans="1:253" ht="11.25">
      <c r="A82" s="120"/>
      <c r="B82" s="122"/>
      <c r="C82" s="122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</row>
    <row r="83" spans="1:253" ht="11.25">
      <c r="A83" s="120"/>
      <c r="B83" s="122"/>
      <c r="C83" s="122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</row>
    <row r="84" spans="1:253" ht="11.25">
      <c r="A84" s="120"/>
      <c r="B84" s="122"/>
      <c r="C84" s="122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</row>
    <row r="85" spans="1:253" ht="11.25">
      <c r="A85" s="120"/>
      <c r="B85" s="122"/>
      <c r="C85" s="122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</row>
    <row r="86" spans="1:253" ht="11.25">
      <c r="A86" s="120"/>
      <c r="B86" s="120"/>
      <c r="C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</row>
    <row r="87" spans="1:253" ht="11.25">
      <c r="A87" s="120"/>
      <c r="B87" s="120"/>
      <c r="C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</row>
    <row r="88" spans="1:253" ht="11.25">
      <c r="A88" s="120"/>
      <c r="B88" s="120"/>
      <c r="C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</row>
    <row r="89" spans="1:253" ht="11.25">
      <c r="A89" s="120"/>
      <c r="B89" s="120"/>
      <c r="C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</row>
    <row r="90" spans="1:253" ht="11.25">
      <c r="A90" s="120"/>
      <c r="B90" s="120"/>
      <c r="C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</row>
    <row r="91" spans="1:253" ht="11.25">
      <c r="A91" s="120"/>
      <c r="B91" s="120"/>
      <c r="C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5.8515625" style="75" bestFit="1" customWidth="1"/>
    <col min="2" max="2" width="8.57421875" style="75" bestFit="1" customWidth="1"/>
    <col min="3" max="3" width="11.8515625" style="75" customWidth="1"/>
    <col min="4" max="5" width="8.28125" style="75" bestFit="1" customWidth="1"/>
    <col min="6" max="6" width="13.28125" style="75" bestFit="1" customWidth="1"/>
    <col min="7" max="7" width="15.140625" style="75" bestFit="1" customWidth="1"/>
    <col min="8" max="8" width="9.421875" style="75" customWidth="1"/>
    <col min="9" max="16384" width="9.140625" style="75" customWidth="1"/>
  </cols>
  <sheetData>
    <row r="1" spans="1:7" ht="11.25">
      <c r="A1" s="73" t="str">
        <f>'[1]Т'!E1</f>
        <v>СИЕНИТ ХОЛДИНГ АД</v>
      </c>
      <c r="B1" s="73"/>
      <c r="C1" s="73"/>
      <c r="D1" s="73"/>
      <c r="E1" s="74"/>
      <c r="F1" s="74"/>
      <c r="G1" s="74"/>
    </row>
    <row r="2" spans="1:7" ht="11.25">
      <c r="A2" s="203" t="s">
        <v>97</v>
      </c>
      <c r="B2" s="203"/>
      <c r="C2" s="203"/>
      <c r="D2" s="203"/>
      <c r="E2" s="203"/>
      <c r="F2" s="203"/>
      <c r="G2" s="203"/>
    </row>
    <row r="3" spans="1:7" ht="11.25">
      <c r="A3" s="76">
        <v>40633</v>
      </c>
      <c r="B3" s="77"/>
      <c r="C3" s="77"/>
      <c r="D3" s="78"/>
      <c r="E3" s="78"/>
      <c r="F3" s="78"/>
      <c r="G3" s="78"/>
    </row>
    <row r="4" spans="1:7" ht="11.25">
      <c r="A4" s="79"/>
      <c r="B4" s="78"/>
      <c r="C4" s="78"/>
      <c r="D4" s="78"/>
      <c r="E4" s="78"/>
      <c r="F4" s="78"/>
      <c r="G4" s="78"/>
    </row>
    <row r="5" spans="2:7" ht="33.75">
      <c r="B5" s="80" t="s">
        <v>98</v>
      </c>
      <c r="C5" s="80" t="s">
        <v>99</v>
      </c>
      <c r="D5" s="80" t="s">
        <v>22</v>
      </c>
      <c r="E5" s="80" t="s">
        <v>100</v>
      </c>
      <c r="F5" s="80" t="s">
        <v>24</v>
      </c>
      <c r="G5" s="80" t="s">
        <v>25</v>
      </c>
    </row>
    <row r="6" spans="1:7" s="83" customFormat="1" ht="12" thickBot="1">
      <c r="A6" s="81" t="s">
        <v>101</v>
      </c>
      <c r="B6" s="82" t="s">
        <v>102</v>
      </c>
      <c r="C6" s="82" t="s">
        <v>102</v>
      </c>
      <c r="D6" s="82" t="s">
        <v>102</v>
      </c>
      <c r="E6" s="82" t="s">
        <v>102</v>
      </c>
      <c r="F6" s="82" t="s">
        <v>102</v>
      </c>
      <c r="G6" s="82" t="s">
        <v>102</v>
      </c>
    </row>
    <row r="7" spans="1:7" s="87" customFormat="1" ht="12" thickTop="1">
      <c r="A7" s="84"/>
      <c r="B7" s="85"/>
      <c r="C7" s="85"/>
      <c r="D7" s="85"/>
      <c r="E7" s="86"/>
      <c r="F7" s="85"/>
      <c r="G7" s="85"/>
    </row>
    <row r="8" spans="1:8" s="91" customFormat="1" ht="11.25">
      <c r="A8" s="88" t="s">
        <v>118</v>
      </c>
      <c r="B8" s="89">
        <v>1000</v>
      </c>
      <c r="C8" s="89">
        <v>64227</v>
      </c>
      <c r="D8" s="89">
        <v>21473</v>
      </c>
      <c r="E8" s="89">
        <f>SUM(B8:D8)</f>
        <v>86700</v>
      </c>
      <c r="F8" s="89">
        <v>4442</v>
      </c>
      <c r="G8" s="89">
        <f>+E8+F8</f>
        <v>91142</v>
      </c>
      <c r="H8" s="90"/>
    </row>
    <row r="9" spans="1:8" s="91" customFormat="1" ht="11.25">
      <c r="A9" s="92" t="s">
        <v>103</v>
      </c>
      <c r="B9" s="93"/>
      <c r="C9" s="93"/>
      <c r="D9" s="93"/>
      <c r="E9" s="89">
        <f>SUM(B9:D9)</f>
        <v>0</v>
      </c>
      <c r="F9" s="93"/>
      <c r="G9" s="93">
        <f>+E9+F9</f>
        <v>0</v>
      </c>
      <c r="H9" s="90"/>
    </row>
    <row r="10" spans="1:8" s="91" customFormat="1" ht="11.25">
      <c r="A10" s="88" t="s">
        <v>104</v>
      </c>
      <c r="B10" s="89">
        <f>SUM(B8:B9)</f>
        <v>1000</v>
      </c>
      <c r="C10" s="89">
        <f>SUM(C8:C9)</f>
        <v>64227</v>
      </c>
      <c r="D10" s="89">
        <f>SUM(D8:D9)</f>
        <v>21473</v>
      </c>
      <c r="E10" s="89">
        <f>SUM(B10:D10)</f>
        <v>86700</v>
      </c>
      <c r="F10" s="89">
        <v>4422</v>
      </c>
      <c r="G10" s="89">
        <f>+E10+F10</f>
        <v>91122</v>
      </c>
      <c r="H10" s="90"/>
    </row>
    <row r="11" spans="1:8" s="91" customFormat="1" ht="11.25">
      <c r="A11" s="94"/>
      <c r="B11" s="95"/>
      <c r="C11" s="95"/>
      <c r="D11" s="95"/>
      <c r="E11" s="95"/>
      <c r="F11" s="95"/>
      <c r="G11" s="95"/>
      <c r="H11" s="90"/>
    </row>
    <row r="12" spans="1:8" s="91" customFormat="1" ht="11.25">
      <c r="A12" s="96" t="s">
        <v>119</v>
      </c>
      <c r="B12" s="97"/>
      <c r="C12" s="97"/>
      <c r="D12" s="97"/>
      <c r="E12" s="89"/>
      <c r="F12" s="97"/>
      <c r="G12" s="89"/>
      <c r="H12" s="90"/>
    </row>
    <row r="13" spans="1:8" s="91" customFormat="1" ht="11.25">
      <c r="A13" s="98" t="s">
        <v>105</v>
      </c>
      <c r="B13" s="99"/>
      <c r="C13" s="99">
        <v>12308</v>
      </c>
      <c r="D13" s="99"/>
      <c r="E13" s="89">
        <f>SUM(B13:D13)</f>
        <v>12308</v>
      </c>
      <c r="F13" s="99">
        <v>-1530</v>
      </c>
      <c r="G13" s="93">
        <f>+E13+F13</f>
        <v>10778</v>
      </c>
      <c r="H13" s="90"/>
    </row>
    <row r="14" spans="1:8" s="91" customFormat="1" ht="11.25">
      <c r="A14" s="98" t="s">
        <v>106</v>
      </c>
      <c r="B14" s="99"/>
      <c r="C14" s="99">
        <v>849</v>
      </c>
      <c r="D14" s="99">
        <v>-3869</v>
      </c>
      <c r="E14" s="89">
        <f>SUM(B14:D14)</f>
        <v>-3020</v>
      </c>
      <c r="F14" s="99">
        <v>-329</v>
      </c>
      <c r="G14" s="93">
        <f>+E14+F14</f>
        <v>-3349</v>
      </c>
      <c r="H14" s="90"/>
    </row>
    <row r="15" spans="1:8" s="91" customFormat="1" ht="11.25">
      <c r="A15" s="100" t="s">
        <v>120</v>
      </c>
      <c r="B15" s="93">
        <f aca="true" t="shared" si="0" ref="B15:G15">SUM(B10:B14)</f>
        <v>1000</v>
      </c>
      <c r="C15" s="93">
        <f t="shared" si="0"/>
        <v>77384</v>
      </c>
      <c r="D15" s="93">
        <f t="shared" si="0"/>
        <v>17604</v>
      </c>
      <c r="E15" s="93">
        <f t="shared" si="0"/>
        <v>95988</v>
      </c>
      <c r="F15" s="93">
        <f>SUM(F10:F14)</f>
        <v>2563</v>
      </c>
      <c r="G15" s="93">
        <f t="shared" si="0"/>
        <v>98551</v>
      </c>
      <c r="H15" s="90"/>
    </row>
    <row r="16" spans="1:8" s="91" customFormat="1" ht="11.25">
      <c r="A16" s="101"/>
      <c r="B16" s="102"/>
      <c r="C16" s="102"/>
      <c r="D16" s="102"/>
      <c r="E16" s="95"/>
      <c r="F16" s="102"/>
      <c r="G16" s="95"/>
      <c r="H16" s="90"/>
    </row>
    <row r="17" spans="1:8" s="91" customFormat="1" ht="11.25">
      <c r="A17" s="96" t="s">
        <v>121</v>
      </c>
      <c r="B17" s="97"/>
      <c r="C17" s="97"/>
      <c r="D17" s="97"/>
      <c r="E17" s="89"/>
      <c r="F17" s="97"/>
      <c r="G17" s="89"/>
      <c r="H17" s="90"/>
    </row>
    <row r="18" spans="1:8" s="91" customFormat="1" ht="11.25">
      <c r="A18" s="103" t="s">
        <v>122</v>
      </c>
      <c r="B18" s="89"/>
      <c r="C18" s="97">
        <v>3326</v>
      </c>
      <c r="D18" s="89"/>
      <c r="E18" s="89">
        <f>SUM(B18:D18)</f>
        <v>3326</v>
      </c>
      <c r="F18" s="97">
        <v>-170</v>
      </c>
      <c r="G18" s="89">
        <f>+E18+F18</f>
        <v>3156</v>
      </c>
      <c r="H18" s="90"/>
    </row>
    <row r="19" spans="1:8" s="91" customFormat="1" ht="11.25">
      <c r="A19" s="98" t="s">
        <v>106</v>
      </c>
      <c r="B19" s="89"/>
      <c r="C19" s="99">
        <v>13</v>
      </c>
      <c r="D19" s="97">
        <v>-1</v>
      </c>
      <c r="E19" s="89">
        <f>SUM(B19:D19)</f>
        <v>12</v>
      </c>
      <c r="F19" s="97"/>
      <c r="G19" s="89">
        <f>+E19+F19</f>
        <v>12</v>
      </c>
      <c r="H19" s="90"/>
    </row>
    <row r="20" spans="1:8" s="91" customFormat="1" ht="11.25">
      <c r="A20" s="104" t="s">
        <v>107</v>
      </c>
      <c r="B20" s="93"/>
      <c r="C20" s="93"/>
      <c r="D20" s="93"/>
      <c r="E20" s="93">
        <f>SUM(B20:D20)</f>
        <v>0</v>
      </c>
      <c r="F20" s="93"/>
      <c r="G20" s="93">
        <f>+E20+F20</f>
        <v>0</v>
      </c>
      <c r="H20" s="90"/>
    </row>
    <row r="21" spans="1:8" s="91" customFormat="1" ht="11.25">
      <c r="A21" s="101"/>
      <c r="B21" s="95"/>
      <c r="C21" s="95"/>
      <c r="D21" s="95"/>
      <c r="E21" s="95"/>
      <c r="F21" s="95"/>
      <c r="G21" s="95"/>
      <c r="H21" s="90"/>
    </row>
    <row r="22" spans="1:8" s="91" customFormat="1" ht="11.25">
      <c r="A22" s="100" t="s">
        <v>123</v>
      </c>
      <c r="B22" s="93">
        <f>SUM(B15:B21)</f>
        <v>1000</v>
      </c>
      <c r="C22" s="93">
        <f>SUM(C15:C21)</f>
        <v>80723</v>
      </c>
      <c r="D22" s="93">
        <f>SUM(D15:D21)</f>
        <v>17603</v>
      </c>
      <c r="E22" s="93">
        <f>SUM(B22:D22)</f>
        <v>99326</v>
      </c>
      <c r="F22" s="93">
        <f>SUM(F15:F21)</f>
        <v>2393</v>
      </c>
      <c r="G22" s="93">
        <f>+E22+F22</f>
        <v>101719</v>
      </c>
      <c r="H22" s="90"/>
    </row>
    <row r="23" spans="1:8" s="91" customFormat="1" ht="11.25">
      <c r="A23" s="101"/>
      <c r="B23" s="90"/>
      <c r="C23" s="90"/>
      <c r="D23" s="105"/>
      <c r="E23" s="90"/>
      <c r="F23" s="105"/>
      <c r="G23" s="105"/>
      <c r="H23" s="90"/>
    </row>
    <row r="24" spans="1:3" s="46" customFormat="1" ht="11.25">
      <c r="A24" s="106"/>
      <c r="B24" s="45"/>
      <c r="C24" s="45"/>
    </row>
    <row r="25" spans="1:7" s="46" customFormat="1" ht="11.25" customHeight="1">
      <c r="A25" s="107" t="s">
        <v>108</v>
      </c>
      <c r="B25" s="204" t="s">
        <v>109</v>
      </c>
      <c r="C25" s="204"/>
      <c r="D25" s="204"/>
      <c r="E25" s="204"/>
      <c r="F25" s="204"/>
      <c r="G25" s="204"/>
    </row>
    <row r="26" spans="1:7" s="46" customFormat="1" ht="11.25" customHeight="1">
      <c r="A26" s="108" t="str">
        <f>+'[1]Т'!E6</f>
        <v>Валентин Кънчев Кънчев</v>
      </c>
      <c r="B26" s="205" t="str">
        <f>'[1]Т'!E7</f>
        <v>Спас Лазаров Бакъров</v>
      </c>
      <c r="C26" s="205"/>
      <c r="D26" s="205"/>
      <c r="E26" s="205"/>
      <c r="F26" s="205"/>
      <c r="G26" s="205"/>
    </row>
    <row r="27" s="46" customFormat="1" ht="11.25">
      <c r="C27" s="45"/>
    </row>
    <row r="28" spans="2:3" s="46" customFormat="1" ht="11.25">
      <c r="B28" s="109"/>
      <c r="C28" s="45"/>
    </row>
    <row r="29" spans="2:3" s="46" customFormat="1" ht="11.25">
      <c r="B29" s="45"/>
      <c r="C29" s="45"/>
    </row>
    <row r="30" spans="2:3" s="22" customFormat="1" ht="11.25">
      <c r="B30" s="109"/>
      <c r="C30" s="109"/>
    </row>
    <row r="31" spans="1:3" s="22" customFormat="1" ht="11.25">
      <c r="A31" s="110"/>
      <c r="B31" s="109"/>
      <c r="C31" s="109"/>
    </row>
    <row r="32" ht="11.25">
      <c r="A32" s="110"/>
    </row>
    <row r="33" ht="11.25">
      <c r="A33" s="111"/>
    </row>
    <row r="34" ht="11.25">
      <c r="A34" s="112"/>
    </row>
    <row r="35" ht="11.25">
      <c r="A35" s="113"/>
    </row>
    <row r="44" ht="11.25">
      <c r="A44" s="114"/>
    </row>
  </sheetData>
  <sheetProtection/>
  <mergeCells count="5">
    <mergeCell ref="A2:G2"/>
    <mergeCell ref="B25:D25"/>
    <mergeCell ref="E25:G25"/>
    <mergeCell ref="B26:D26"/>
    <mergeCell ref="E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3.28125" style="120" bestFit="1" customWidth="1"/>
    <col min="2" max="2" width="9.421875" style="120" customWidth="1"/>
    <col min="3" max="3" width="9.140625" style="120" customWidth="1"/>
    <col min="4" max="4" width="8.57421875" style="120" bestFit="1" customWidth="1"/>
    <col min="5" max="5" width="8.8515625" style="120" bestFit="1" customWidth="1"/>
    <col min="6" max="6" width="9.00390625" style="120" bestFit="1" customWidth="1"/>
    <col min="7" max="7" width="8.57421875" style="120" bestFit="1" customWidth="1"/>
    <col min="8" max="8" width="9.57421875" style="120" customWidth="1"/>
    <col min="9" max="9" width="7.28125" style="120" bestFit="1" customWidth="1"/>
    <col min="10" max="10" width="9.00390625" style="120" bestFit="1" customWidth="1"/>
    <col min="11" max="11" width="11.140625" style="120" customWidth="1"/>
  </cols>
  <sheetData>
    <row r="1" spans="1:2" ht="12.75">
      <c r="A1" s="1" t="s">
        <v>126</v>
      </c>
      <c r="B1" s="206"/>
    </row>
    <row r="2" ht="12.75">
      <c r="A2" s="195" t="s">
        <v>127</v>
      </c>
    </row>
    <row r="3" ht="12.75">
      <c r="A3" s="121">
        <v>40633</v>
      </c>
    </row>
    <row r="5" spans="1:11" ht="54">
      <c r="A5" s="207"/>
      <c r="B5" s="208" t="s">
        <v>128</v>
      </c>
      <c r="C5" s="208" t="s">
        <v>129</v>
      </c>
      <c r="D5" s="208" t="s">
        <v>130</v>
      </c>
      <c r="E5" s="208" t="s">
        <v>131</v>
      </c>
      <c r="F5" s="208" t="s">
        <v>132</v>
      </c>
      <c r="G5" s="208" t="s">
        <v>133</v>
      </c>
      <c r="H5" s="208" t="s">
        <v>134</v>
      </c>
      <c r="I5" s="208" t="s">
        <v>135</v>
      </c>
      <c r="J5" s="208" t="s">
        <v>4</v>
      </c>
      <c r="K5" s="208" t="s">
        <v>100</v>
      </c>
    </row>
    <row r="6" spans="1:11" ht="13.5" thickBot="1">
      <c r="A6" s="209" t="s">
        <v>136</v>
      </c>
      <c r="B6" s="210" t="s">
        <v>102</v>
      </c>
      <c r="C6" s="210" t="s">
        <v>102</v>
      </c>
      <c r="D6" s="210" t="s">
        <v>102</v>
      </c>
      <c r="E6" s="210" t="s">
        <v>102</v>
      </c>
      <c r="F6" s="210" t="s">
        <v>102</v>
      </c>
      <c r="G6" s="210" t="s">
        <v>102</v>
      </c>
      <c r="H6" s="210" t="s">
        <v>102</v>
      </c>
      <c r="I6" s="210" t="s">
        <v>102</v>
      </c>
      <c r="J6" s="210" t="s">
        <v>102</v>
      </c>
      <c r="K6" s="210" t="s">
        <v>102</v>
      </c>
    </row>
    <row r="7" spans="2:11" ht="13.5" thickTop="1">
      <c r="B7" s="122"/>
      <c r="C7" s="122"/>
      <c r="D7" s="122"/>
      <c r="E7" s="211"/>
      <c r="F7" s="211"/>
      <c r="G7" s="211"/>
      <c r="H7" s="211"/>
      <c r="I7" s="211"/>
      <c r="J7" s="211"/>
      <c r="K7" s="211"/>
    </row>
    <row r="8" spans="1:11" ht="12.75">
      <c r="A8" s="212" t="s">
        <v>137</v>
      </c>
      <c r="B8" s="213"/>
      <c r="C8" s="213"/>
      <c r="D8" s="213"/>
      <c r="E8" s="214"/>
      <c r="F8" s="214"/>
      <c r="G8" s="214"/>
      <c r="H8" s="214"/>
      <c r="I8" s="214"/>
      <c r="J8" s="214"/>
      <c r="K8" s="214"/>
    </row>
    <row r="9" spans="1:11" ht="12.75">
      <c r="A9" s="215" t="s">
        <v>138</v>
      </c>
      <c r="B9" s="216">
        <f>B32</f>
        <v>43019</v>
      </c>
      <c r="C9" s="216">
        <f aca="true" t="shared" si="0" ref="C9:J9">C32</f>
        <v>0</v>
      </c>
      <c r="D9" s="216">
        <f t="shared" si="0"/>
        <v>35162</v>
      </c>
      <c r="E9" s="216">
        <f t="shared" si="0"/>
        <v>21134</v>
      </c>
      <c r="F9" s="216">
        <f t="shared" si="0"/>
        <v>2402</v>
      </c>
      <c r="G9" s="216">
        <f t="shared" si="0"/>
        <v>9944</v>
      </c>
      <c r="H9" s="216">
        <f t="shared" si="0"/>
        <v>1450</v>
      </c>
      <c r="I9" s="216">
        <f t="shared" si="0"/>
        <v>1802</v>
      </c>
      <c r="J9" s="216">
        <f t="shared" si="0"/>
        <v>16274</v>
      </c>
      <c r="K9" s="217">
        <f>SUM(B9:J9)</f>
        <v>131187</v>
      </c>
    </row>
    <row r="10" spans="1:11" ht="12.75">
      <c r="A10" s="215" t="s">
        <v>139</v>
      </c>
      <c r="B10" s="216">
        <v>157</v>
      </c>
      <c r="C10" s="216"/>
      <c r="D10" s="216">
        <v>1660</v>
      </c>
      <c r="E10" s="218"/>
      <c r="F10" s="218"/>
      <c r="G10" s="218">
        <v>38</v>
      </c>
      <c r="H10" s="218"/>
      <c r="I10" s="218">
        <v>64</v>
      </c>
      <c r="J10" s="218">
        <v>264</v>
      </c>
      <c r="K10" s="217">
        <f>SUM(B10:J10)</f>
        <v>2183</v>
      </c>
    </row>
    <row r="11" spans="1:12" ht="12.75">
      <c r="A11" s="215" t="s">
        <v>140</v>
      </c>
      <c r="B11" s="216">
        <v>-398</v>
      </c>
      <c r="C11" s="216"/>
      <c r="D11" s="216">
        <v>-1604</v>
      </c>
      <c r="E11" s="218">
        <v>-23</v>
      </c>
      <c r="F11" s="218">
        <v>-7</v>
      </c>
      <c r="G11" s="218"/>
      <c r="H11" s="218">
        <v>-45</v>
      </c>
      <c r="I11" s="218">
        <v>-1</v>
      </c>
      <c r="J11" s="218"/>
      <c r="K11" s="217">
        <f>SUM(B11:J11)</f>
        <v>-2078</v>
      </c>
      <c r="L11" s="219"/>
    </row>
    <row r="12" spans="1:11" ht="12.75">
      <c r="A12" s="215" t="s">
        <v>141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17">
        <f>SUM(B12:J12)</f>
        <v>0</v>
      </c>
    </row>
    <row r="13" spans="1:11" ht="12.75">
      <c r="A13" s="215" t="s">
        <v>142</v>
      </c>
      <c r="B13" s="216">
        <f>SUM(B9:B12)</f>
        <v>42778</v>
      </c>
      <c r="C13" s="216">
        <f aca="true" t="shared" si="1" ref="C13:J13">SUM(C9:C12)</f>
        <v>0</v>
      </c>
      <c r="D13" s="216">
        <f t="shared" si="1"/>
        <v>35218</v>
      </c>
      <c r="E13" s="216">
        <f t="shared" si="1"/>
        <v>21111</v>
      </c>
      <c r="F13" s="216">
        <f t="shared" si="1"/>
        <v>2395</v>
      </c>
      <c r="G13" s="216">
        <f t="shared" si="1"/>
        <v>9982</v>
      </c>
      <c r="H13" s="216">
        <f t="shared" si="1"/>
        <v>1405</v>
      </c>
      <c r="I13" s="216">
        <f t="shared" si="1"/>
        <v>1865</v>
      </c>
      <c r="J13" s="216">
        <f t="shared" si="1"/>
        <v>16538</v>
      </c>
      <c r="K13" s="217">
        <f>SUM(B13:J13)</f>
        <v>131292</v>
      </c>
    </row>
    <row r="14" spans="1:11" ht="12.75">
      <c r="A14" s="215"/>
      <c r="B14" s="221"/>
      <c r="C14" s="221"/>
      <c r="D14" s="221"/>
      <c r="E14" s="222"/>
      <c r="F14" s="222"/>
      <c r="G14" s="222"/>
      <c r="H14" s="222"/>
      <c r="I14" s="222"/>
      <c r="J14" s="222"/>
      <c r="K14" s="217"/>
    </row>
    <row r="15" spans="1:11" ht="12.75">
      <c r="A15" s="223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5"/>
    </row>
    <row r="16" spans="1:11" ht="12.75">
      <c r="A16" s="215" t="s">
        <v>138</v>
      </c>
      <c r="B16" s="216">
        <f>B38</f>
        <v>0</v>
      </c>
      <c r="C16" s="216">
        <f aca="true" t="shared" si="2" ref="C16:J16">C38</f>
        <v>0</v>
      </c>
      <c r="D16" s="216">
        <f t="shared" si="2"/>
        <v>1744</v>
      </c>
      <c r="E16" s="216">
        <f t="shared" si="2"/>
        <v>12805</v>
      </c>
      <c r="F16" s="216">
        <f t="shared" si="2"/>
        <v>1191</v>
      </c>
      <c r="G16" s="216">
        <f t="shared" si="2"/>
        <v>5854</v>
      </c>
      <c r="H16" s="216">
        <f t="shared" si="2"/>
        <v>445</v>
      </c>
      <c r="I16" s="216">
        <f t="shared" si="2"/>
        <v>1012</v>
      </c>
      <c r="J16" s="216">
        <f t="shared" si="2"/>
        <v>0</v>
      </c>
      <c r="K16" s="217">
        <f>SUM(B16:J16)</f>
        <v>23051</v>
      </c>
    </row>
    <row r="17" spans="1:13" ht="12.75">
      <c r="A17" s="215" t="s">
        <v>144</v>
      </c>
      <c r="B17" s="216"/>
      <c r="C17" s="216"/>
      <c r="D17" s="216">
        <v>341</v>
      </c>
      <c r="E17" s="218">
        <v>646</v>
      </c>
      <c r="F17" s="218">
        <v>8</v>
      </c>
      <c r="G17" s="218">
        <v>363</v>
      </c>
      <c r="H17" s="218">
        <v>81</v>
      </c>
      <c r="I17" s="218">
        <v>47</v>
      </c>
      <c r="J17" s="218"/>
      <c r="K17" s="217">
        <f>SUM(B17:J17)</f>
        <v>1486</v>
      </c>
      <c r="L17" s="219"/>
      <c r="M17" s="219"/>
    </row>
    <row r="18" spans="1:11" ht="12.75">
      <c r="A18" s="215" t="s">
        <v>140</v>
      </c>
      <c r="B18" s="216"/>
      <c r="C18" s="216"/>
      <c r="D18" s="216">
        <v>-28</v>
      </c>
      <c r="E18" s="218"/>
      <c r="F18" s="218"/>
      <c r="G18" s="218">
        <v>-3</v>
      </c>
      <c r="H18" s="218"/>
      <c r="I18" s="218">
        <v>-2</v>
      </c>
      <c r="J18" s="218"/>
      <c r="K18" s="217">
        <f>SUM(B18:J18)</f>
        <v>-33</v>
      </c>
    </row>
    <row r="19" spans="1:12" ht="12.75">
      <c r="A19" s="215" t="s">
        <v>142</v>
      </c>
      <c r="B19" s="216">
        <f>SUM(B16:B18)</f>
        <v>0</v>
      </c>
      <c r="C19" s="216">
        <f>SUM(C16:C18)</f>
        <v>0</v>
      </c>
      <c r="D19" s="216">
        <f aca="true" t="shared" si="3" ref="D19:J19">SUM(D16:D18)</f>
        <v>2057</v>
      </c>
      <c r="E19" s="216">
        <f t="shared" si="3"/>
        <v>13451</v>
      </c>
      <c r="F19" s="216">
        <f t="shared" si="3"/>
        <v>1199</v>
      </c>
      <c r="G19" s="216">
        <f t="shared" si="3"/>
        <v>6214</v>
      </c>
      <c r="H19" s="216">
        <f t="shared" si="3"/>
        <v>526</v>
      </c>
      <c r="I19" s="216">
        <f t="shared" si="3"/>
        <v>1057</v>
      </c>
      <c r="J19" s="216">
        <f t="shared" si="3"/>
        <v>0</v>
      </c>
      <c r="K19" s="217">
        <f>SUM(B19:J19)</f>
        <v>24504</v>
      </c>
      <c r="L19" s="219"/>
    </row>
    <row r="20" spans="1:11" ht="12.75">
      <c r="A20" s="215"/>
      <c r="B20" s="221"/>
      <c r="C20" s="221"/>
      <c r="D20" s="221"/>
      <c r="E20" s="222"/>
      <c r="F20" s="222"/>
      <c r="G20" s="222"/>
      <c r="H20" s="222"/>
      <c r="I20" s="222"/>
      <c r="J20" s="222"/>
      <c r="K20" s="217"/>
    </row>
    <row r="21" spans="1:12" ht="12.75">
      <c r="A21" s="226" t="s">
        <v>145</v>
      </c>
      <c r="B21" s="227">
        <f>+B13-B19</f>
        <v>42778</v>
      </c>
      <c r="C21" s="227">
        <f aca="true" t="shared" si="4" ref="C21:K21">+C13-C19</f>
        <v>0</v>
      </c>
      <c r="D21" s="227">
        <f t="shared" si="4"/>
        <v>33161</v>
      </c>
      <c r="E21" s="227">
        <f t="shared" si="4"/>
        <v>7660</v>
      </c>
      <c r="F21" s="227">
        <f t="shared" si="4"/>
        <v>1196</v>
      </c>
      <c r="G21" s="227">
        <f t="shared" si="4"/>
        <v>3768</v>
      </c>
      <c r="H21" s="227">
        <f t="shared" si="4"/>
        <v>879</v>
      </c>
      <c r="I21" s="227">
        <f t="shared" si="4"/>
        <v>808</v>
      </c>
      <c r="J21" s="227">
        <f t="shared" si="4"/>
        <v>16538</v>
      </c>
      <c r="K21" s="227">
        <f t="shared" si="4"/>
        <v>106788</v>
      </c>
      <c r="L21" s="219"/>
    </row>
    <row r="22" spans="1:13" ht="12.75">
      <c r="A22" s="228"/>
      <c r="B22" s="229"/>
      <c r="C22" s="229"/>
      <c r="D22" s="229"/>
      <c r="E22" s="229"/>
      <c r="F22" s="229"/>
      <c r="G22" s="229"/>
      <c r="H22" s="122"/>
      <c r="I22" s="122"/>
      <c r="J22" s="122"/>
      <c r="K22" s="122"/>
      <c r="L22" s="219"/>
      <c r="M22" s="219"/>
    </row>
    <row r="23" spans="1:11" ht="12.75">
      <c r="A23" s="228"/>
      <c r="B23" s="229"/>
      <c r="C23" s="229"/>
      <c r="D23" s="229"/>
      <c r="E23" s="229"/>
      <c r="F23" s="229"/>
      <c r="G23" s="229"/>
      <c r="H23" s="122"/>
      <c r="I23" s="122"/>
      <c r="J23" s="122"/>
      <c r="K23" s="122"/>
    </row>
    <row r="24" spans="1:11" ht="54">
      <c r="A24" s="207"/>
      <c r="B24" s="208" t="s">
        <v>128</v>
      </c>
      <c r="C24" s="208" t="s">
        <v>129</v>
      </c>
      <c r="D24" s="208" t="s">
        <v>130</v>
      </c>
      <c r="E24" s="208" t="s">
        <v>131</v>
      </c>
      <c r="F24" s="208" t="s">
        <v>132</v>
      </c>
      <c r="G24" s="208" t="s">
        <v>133</v>
      </c>
      <c r="H24" s="208" t="s">
        <v>134</v>
      </c>
      <c r="I24" s="208" t="s">
        <v>135</v>
      </c>
      <c r="J24" s="208" t="s">
        <v>4</v>
      </c>
      <c r="K24" s="208" t="s">
        <v>100</v>
      </c>
    </row>
    <row r="25" spans="1:11" ht="13.5" thickBot="1">
      <c r="A25" s="209" t="s">
        <v>136</v>
      </c>
      <c r="B25" s="210" t="s">
        <v>102</v>
      </c>
      <c r="C25" s="210" t="s">
        <v>102</v>
      </c>
      <c r="D25" s="210" t="s">
        <v>102</v>
      </c>
      <c r="E25" s="210" t="s">
        <v>102</v>
      </c>
      <c r="F25" s="210" t="s">
        <v>102</v>
      </c>
      <c r="G25" s="210" t="s">
        <v>102</v>
      </c>
      <c r="H25" s="210" t="s">
        <v>102</v>
      </c>
      <c r="I25" s="210" t="s">
        <v>102</v>
      </c>
      <c r="J25" s="210" t="s">
        <v>102</v>
      </c>
      <c r="K25" s="210" t="s">
        <v>102</v>
      </c>
    </row>
    <row r="26" spans="2:11" ht="13.5" thickTop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ht="12.75">
      <c r="A27" s="212" t="s">
        <v>137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1:14" ht="12.75">
      <c r="A28" s="215" t="s">
        <v>146</v>
      </c>
      <c r="B28" s="216">
        <v>52392</v>
      </c>
      <c r="C28" s="216"/>
      <c r="D28" s="216">
        <v>24855</v>
      </c>
      <c r="E28" s="216">
        <v>21694</v>
      </c>
      <c r="F28" s="216">
        <v>2457</v>
      </c>
      <c r="G28" s="216">
        <v>10149</v>
      </c>
      <c r="H28" s="216">
        <v>1201</v>
      </c>
      <c r="I28" s="216">
        <v>1710</v>
      </c>
      <c r="J28" s="216">
        <v>17806</v>
      </c>
      <c r="K28" s="217">
        <f>SUM(B28:J28)</f>
        <v>132264</v>
      </c>
      <c r="L28" s="219"/>
      <c r="N28" s="219"/>
    </row>
    <row r="29" spans="1:14" ht="12.75">
      <c r="A29" s="215" t="s">
        <v>139</v>
      </c>
      <c r="B29" s="216">
        <v>529</v>
      </c>
      <c r="C29" s="216"/>
      <c r="D29" s="216">
        <v>22922</v>
      </c>
      <c r="E29" s="216">
        <v>238</v>
      </c>
      <c r="F29" s="216">
        <v>148</v>
      </c>
      <c r="G29" s="216">
        <v>497</v>
      </c>
      <c r="H29" s="216">
        <v>263</v>
      </c>
      <c r="I29" s="216">
        <v>284</v>
      </c>
      <c r="J29" s="216">
        <v>7013</v>
      </c>
      <c r="K29" s="217">
        <f>SUM(B29:J29)</f>
        <v>31894</v>
      </c>
      <c r="L29" s="219"/>
      <c r="M29" s="219"/>
      <c r="N29" s="219"/>
    </row>
    <row r="30" spans="1:13" ht="22.5">
      <c r="A30" s="215" t="s">
        <v>147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7">
        <f>SUM(B30:J30)</f>
        <v>0</v>
      </c>
      <c r="L30" s="219"/>
      <c r="M30" s="219"/>
    </row>
    <row r="31" spans="1:14" ht="12.75">
      <c r="A31" s="215" t="s">
        <v>140</v>
      </c>
      <c r="B31" s="216">
        <v>-9902</v>
      </c>
      <c r="C31" s="216"/>
      <c r="D31" s="216">
        <v>-12615</v>
      </c>
      <c r="E31" s="216">
        <v>-798</v>
      </c>
      <c r="F31" s="216">
        <v>-203</v>
      </c>
      <c r="G31" s="216">
        <v>-702</v>
      </c>
      <c r="H31" s="216">
        <v>-14</v>
      </c>
      <c r="I31" s="216">
        <v>-192</v>
      </c>
      <c r="J31" s="216">
        <v>-8545</v>
      </c>
      <c r="K31" s="217">
        <f>SUM(B31:J31)</f>
        <v>-32971</v>
      </c>
      <c r="L31" s="219"/>
      <c r="N31" s="219"/>
    </row>
    <row r="32" spans="1:12" ht="12.75">
      <c r="A32" s="215" t="s">
        <v>148</v>
      </c>
      <c r="B32" s="221">
        <f>SUM(B28:B31)</f>
        <v>43019</v>
      </c>
      <c r="C32" s="221">
        <f aca="true" t="shared" si="5" ref="C32:J32">SUM(C28:C31)</f>
        <v>0</v>
      </c>
      <c r="D32" s="221">
        <f t="shared" si="5"/>
        <v>35162</v>
      </c>
      <c r="E32" s="221">
        <f t="shared" si="5"/>
        <v>21134</v>
      </c>
      <c r="F32" s="221">
        <f t="shared" si="5"/>
        <v>2402</v>
      </c>
      <c r="G32" s="221">
        <f t="shared" si="5"/>
        <v>9944</v>
      </c>
      <c r="H32" s="221">
        <f t="shared" si="5"/>
        <v>1450</v>
      </c>
      <c r="I32" s="221">
        <f t="shared" si="5"/>
        <v>1802</v>
      </c>
      <c r="J32" s="221">
        <f t="shared" si="5"/>
        <v>16274</v>
      </c>
      <c r="K32" s="217">
        <f>SUM(B32:J32)</f>
        <v>131187</v>
      </c>
      <c r="L32" s="219"/>
    </row>
    <row r="33" spans="1:12" ht="12.75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19"/>
    </row>
    <row r="34" spans="1:12" ht="12.75">
      <c r="A34" s="223" t="s">
        <v>143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9"/>
    </row>
    <row r="35" spans="1:14" ht="12.75">
      <c r="A35" s="215" t="s">
        <v>146</v>
      </c>
      <c r="B35" s="216"/>
      <c r="C35" s="216"/>
      <c r="D35" s="216">
        <v>1615</v>
      </c>
      <c r="E35" s="216">
        <v>10689</v>
      </c>
      <c r="F35" s="216">
        <v>1079</v>
      </c>
      <c r="G35" s="216">
        <v>4464</v>
      </c>
      <c r="H35" s="216">
        <v>276</v>
      </c>
      <c r="I35" s="216">
        <v>785</v>
      </c>
      <c r="J35" s="216"/>
      <c r="K35" s="217">
        <f>SUM(B35:J35)</f>
        <v>18908</v>
      </c>
      <c r="L35" s="219"/>
      <c r="N35" s="219"/>
    </row>
    <row r="36" spans="1:14" ht="12.75">
      <c r="A36" s="215" t="s">
        <v>144</v>
      </c>
      <c r="B36" s="216"/>
      <c r="C36" s="216"/>
      <c r="D36" s="216">
        <v>993</v>
      </c>
      <c r="E36" s="216">
        <v>2722</v>
      </c>
      <c r="F36" s="216">
        <v>133</v>
      </c>
      <c r="G36" s="216">
        <v>1500</v>
      </c>
      <c r="H36" s="216">
        <v>171</v>
      </c>
      <c r="I36" s="216">
        <v>319</v>
      </c>
      <c r="J36" s="216"/>
      <c r="K36" s="217">
        <f>SUM(B36:J36)</f>
        <v>5838</v>
      </c>
      <c r="L36" s="219"/>
      <c r="M36" s="219"/>
      <c r="N36" s="219"/>
    </row>
    <row r="37" spans="1:14" ht="12.75">
      <c r="A37" s="215" t="s">
        <v>140</v>
      </c>
      <c r="B37" s="216"/>
      <c r="C37" s="216"/>
      <c r="D37" s="216">
        <v>-864</v>
      </c>
      <c r="E37" s="216">
        <v>-606</v>
      </c>
      <c r="F37" s="216">
        <v>-21</v>
      </c>
      <c r="G37" s="216">
        <v>-110</v>
      </c>
      <c r="H37" s="216">
        <v>-2</v>
      </c>
      <c r="I37" s="216">
        <v>-92</v>
      </c>
      <c r="J37" s="216"/>
      <c r="K37" s="217">
        <f>SUM(B37:J37)</f>
        <v>-1695</v>
      </c>
      <c r="L37" s="219"/>
      <c r="N37" s="219"/>
    </row>
    <row r="38" spans="1:12" ht="12.75">
      <c r="A38" s="215" t="s">
        <v>148</v>
      </c>
      <c r="B38" s="221">
        <f>SUM(B35:B37)</f>
        <v>0</v>
      </c>
      <c r="C38" s="221">
        <f aca="true" t="shared" si="6" ref="C38:J38">SUM(C35:C37)</f>
        <v>0</v>
      </c>
      <c r="D38" s="221">
        <f t="shared" si="6"/>
        <v>1744</v>
      </c>
      <c r="E38" s="221">
        <f t="shared" si="6"/>
        <v>12805</v>
      </c>
      <c r="F38" s="221">
        <f t="shared" si="6"/>
        <v>1191</v>
      </c>
      <c r="G38" s="221">
        <f t="shared" si="6"/>
        <v>5854</v>
      </c>
      <c r="H38" s="221">
        <f t="shared" si="6"/>
        <v>445</v>
      </c>
      <c r="I38" s="221">
        <f t="shared" si="6"/>
        <v>1012</v>
      </c>
      <c r="J38" s="221">
        <f t="shared" si="6"/>
        <v>0</v>
      </c>
      <c r="K38" s="217">
        <f>SUM(B38:J38)</f>
        <v>23051</v>
      </c>
      <c r="L38" s="219"/>
    </row>
    <row r="39" spans="1:12" ht="12.75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19"/>
    </row>
    <row r="40" spans="1:12" ht="12.75">
      <c r="A40" s="226" t="s">
        <v>149</v>
      </c>
      <c r="B40" s="227">
        <f>+B32-B38</f>
        <v>43019</v>
      </c>
      <c r="C40" s="227">
        <f aca="true" t="shared" si="7" ref="C40:K40">+C32-C38</f>
        <v>0</v>
      </c>
      <c r="D40" s="227">
        <f t="shared" si="7"/>
        <v>33418</v>
      </c>
      <c r="E40" s="227">
        <f t="shared" si="7"/>
        <v>8329</v>
      </c>
      <c r="F40" s="227">
        <f t="shared" si="7"/>
        <v>1211</v>
      </c>
      <c r="G40" s="227">
        <f t="shared" si="7"/>
        <v>4090</v>
      </c>
      <c r="H40" s="227">
        <f t="shared" si="7"/>
        <v>1005</v>
      </c>
      <c r="I40" s="227">
        <f t="shared" si="7"/>
        <v>790</v>
      </c>
      <c r="J40" s="227">
        <f t="shared" si="7"/>
        <v>16274</v>
      </c>
      <c r="K40" s="227">
        <f t="shared" si="7"/>
        <v>108136</v>
      </c>
      <c r="L40" s="219"/>
    </row>
    <row r="41" spans="2:11" ht="12.75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1:11" s="234" customFormat="1" ht="36">
      <c r="A42" s="232"/>
      <c r="B42" s="233" t="s">
        <v>150</v>
      </c>
      <c r="C42" s="233" t="s">
        <v>151</v>
      </c>
      <c r="D42" s="233" t="s">
        <v>152</v>
      </c>
      <c r="E42" s="233" t="s">
        <v>153</v>
      </c>
      <c r="F42" s="233" t="s">
        <v>100</v>
      </c>
      <c r="G42" s="211"/>
      <c r="H42" s="211"/>
      <c r="I42" s="211"/>
      <c r="J42" s="211"/>
      <c r="K42" s="211"/>
    </row>
    <row r="43" spans="1:11" s="234" customFormat="1" ht="13.5" thickBot="1">
      <c r="A43" s="235" t="s">
        <v>154</v>
      </c>
      <c r="B43" s="236" t="s">
        <v>102</v>
      </c>
      <c r="C43" s="236" t="s">
        <v>102</v>
      </c>
      <c r="D43" s="236" t="s">
        <v>102</v>
      </c>
      <c r="E43" s="236" t="s">
        <v>102</v>
      </c>
      <c r="F43" s="236" t="s">
        <v>102</v>
      </c>
      <c r="G43" s="211"/>
      <c r="H43" s="211"/>
      <c r="I43" s="211"/>
      <c r="J43" s="211"/>
      <c r="K43" s="211"/>
    </row>
    <row r="44" spans="1:11" s="234" customFormat="1" ht="13.5" thickTop="1">
      <c r="A44" s="237"/>
      <c r="B44" s="238"/>
      <c r="C44" s="238"/>
      <c r="D44" s="211"/>
      <c r="E44" s="211"/>
      <c r="F44" s="211"/>
      <c r="G44" s="211"/>
      <c r="H44" s="211"/>
      <c r="I44" s="211"/>
      <c r="J44" s="211"/>
      <c r="K44" s="211"/>
    </row>
    <row r="45" spans="1:11" s="234" customFormat="1" ht="12.75">
      <c r="A45" s="239" t="s">
        <v>137</v>
      </c>
      <c r="B45" s="214"/>
      <c r="C45" s="214"/>
      <c r="D45" s="211"/>
      <c r="E45" s="211"/>
      <c r="F45" s="211"/>
      <c r="G45" s="211"/>
      <c r="H45" s="211"/>
      <c r="I45" s="211"/>
      <c r="J45" s="211"/>
      <c r="K45" s="211"/>
    </row>
    <row r="46" spans="1:11" s="234" customFormat="1" ht="12.75">
      <c r="A46" s="240" t="s">
        <v>138</v>
      </c>
      <c r="B46" s="222">
        <f>B65</f>
        <v>0</v>
      </c>
      <c r="C46" s="222">
        <f>C65</f>
        <v>216</v>
      </c>
      <c r="D46" s="222">
        <f>D65</f>
        <v>22</v>
      </c>
      <c r="E46" s="222">
        <f>E65</f>
        <v>53</v>
      </c>
      <c r="F46" s="217">
        <f>SUM(B46:E46)</f>
        <v>291</v>
      </c>
      <c r="G46" s="211"/>
      <c r="H46" s="211"/>
      <c r="I46" s="211"/>
      <c r="J46" s="211"/>
      <c r="K46" s="211"/>
    </row>
    <row r="47" spans="1:11" s="234" customFormat="1" ht="12.75">
      <c r="A47" s="240" t="s">
        <v>155</v>
      </c>
      <c r="B47" s="218"/>
      <c r="C47" s="218"/>
      <c r="D47" s="218"/>
      <c r="E47" s="218"/>
      <c r="F47" s="217">
        <f>SUM(B47:E47)</f>
        <v>0</v>
      </c>
      <c r="G47" s="211"/>
      <c r="H47" s="211"/>
      <c r="I47" s="211"/>
      <c r="J47" s="211"/>
      <c r="K47" s="211"/>
    </row>
    <row r="48" spans="1:11" s="234" customFormat="1" ht="12.75">
      <c r="A48" s="215" t="s">
        <v>142</v>
      </c>
      <c r="B48" s="222">
        <f>SUM(B46:B47)</f>
        <v>0</v>
      </c>
      <c r="C48" s="222">
        <f>SUM(C46:C47)</f>
        <v>216</v>
      </c>
      <c r="D48" s="222">
        <f>SUM(D46:D47)</f>
        <v>22</v>
      </c>
      <c r="E48" s="222">
        <f>SUM(E46:E47)</f>
        <v>53</v>
      </c>
      <c r="F48" s="217">
        <f>SUM(B48:E48)</f>
        <v>291</v>
      </c>
      <c r="G48" s="211"/>
      <c r="H48" s="211"/>
      <c r="I48" s="211"/>
      <c r="J48" s="211"/>
      <c r="K48" s="211"/>
    </row>
    <row r="49" spans="1:11" s="234" customFormat="1" ht="12.75">
      <c r="A49" s="241"/>
      <c r="B49" s="242"/>
      <c r="C49" s="242"/>
      <c r="D49" s="242"/>
      <c r="E49" s="242"/>
      <c r="F49" s="242"/>
      <c r="G49" s="211"/>
      <c r="H49" s="211"/>
      <c r="I49" s="211"/>
      <c r="J49" s="211"/>
      <c r="K49" s="211"/>
    </row>
    <row r="50" spans="1:11" s="234" customFormat="1" ht="12.75">
      <c r="A50" s="243" t="s">
        <v>143</v>
      </c>
      <c r="B50" s="218"/>
      <c r="C50" s="218"/>
      <c r="D50" s="218"/>
      <c r="E50" s="218"/>
      <c r="F50" s="218"/>
      <c r="G50" s="211"/>
      <c r="H50" s="211"/>
      <c r="I50" s="211"/>
      <c r="J50" s="211"/>
      <c r="K50" s="211"/>
    </row>
    <row r="51" spans="1:11" s="234" customFormat="1" ht="12.75">
      <c r="A51" s="240" t="s">
        <v>138</v>
      </c>
      <c r="B51" s="222">
        <f>B71</f>
        <v>0</v>
      </c>
      <c r="C51" s="222">
        <f>C71</f>
        <v>214</v>
      </c>
      <c r="D51" s="222">
        <f>D71</f>
        <v>22</v>
      </c>
      <c r="E51" s="222">
        <f>E71</f>
        <v>17</v>
      </c>
      <c r="F51" s="217">
        <f>SUM(B51:E51)</f>
        <v>253</v>
      </c>
      <c r="G51" s="211"/>
      <c r="H51" s="211"/>
      <c r="I51" s="211"/>
      <c r="J51" s="211"/>
      <c r="K51" s="211"/>
    </row>
    <row r="52" spans="1:11" s="234" customFormat="1" ht="12.75">
      <c r="A52" s="244" t="s">
        <v>144</v>
      </c>
      <c r="B52" s="218"/>
      <c r="C52" s="218"/>
      <c r="D52" s="218"/>
      <c r="E52" s="218">
        <v>3</v>
      </c>
      <c r="F52" s="217">
        <f>SUM(B52:E52)</f>
        <v>3</v>
      </c>
      <c r="G52" s="211"/>
      <c r="H52" s="211"/>
      <c r="I52" s="211"/>
      <c r="J52" s="211"/>
      <c r="K52" s="211"/>
    </row>
    <row r="53" spans="1:11" s="234" customFormat="1" ht="12.75">
      <c r="A53" s="215" t="s">
        <v>142</v>
      </c>
      <c r="B53" s="222">
        <f>SUM(B51:B52)</f>
        <v>0</v>
      </c>
      <c r="C53" s="222">
        <f>SUM(C51:C52)</f>
        <v>214</v>
      </c>
      <c r="D53" s="222">
        <f>SUM(D51:D52)</f>
        <v>22</v>
      </c>
      <c r="E53" s="222">
        <f>SUM(E51:E52)</f>
        <v>20</v>
      </c>
      <c r="F53" s="217">
        <f>SUM(B53:E53)</f>
        <v>256</v>
      </c>
      <c r="G53" s="211"/>
      <c r="H53" s="211"/>
      <c r="I53" s="211"/>
      <c r="J53" s="211"/>
      <c r="K53" s="211"/>
    </row>
    <row r="54" spans="1:11" s="234" customFormat="1" ht="12.75">
      <c r="A54" s="232"/>
      <c r="B54" s="211"/>
      <c r="C54" s="211"/>
      <c r="D54" s="211"/>
      <c r="E54" s="211"/>
      <c r="F54" s="211"/>
      <c r="G54" s="211"/>
      <c r="H54" s="211"/>
      <c r="I54" s="211"/>
      <c r="J54" s="211"/>
      <c r="K54" s="211"/>
    </row>
    <row r="55" spans="1:11" s="234" customFormat="1" ht="12.75">
      <c r="A55" s="226" t="s">
        <v>156</v>
      </c>
      <c r="B55" s="245">
        <f>+B48-B53</f>
        <v>0</v>
      </c>
      <c r="C55" s="245">
        <f>+C48-C53</f>
        <v>2</v>
      </c>
      <c r="D55" s="245">
        <f>+D48-D53</f>
        <v>0</v>
      </c>
      <c r="E55" s="245">
        <f>+E48-E53</f>
        <v>33</v>
      </c>
      <c r="F55" s="245">
        <f>+F48-F53</f>
        <v>35</v>
      </c>
      <c r="G55" s="211"/>
      <c r="H55" s="211"/>
      <c r="I55" s="211"/>
      <c r="J55" s="211"/>
      <c r="K55" s="211"/>
    </row>
    <row r="56" spans="1:11" s="234" customFormat="1" ht="12.75">
      <c r="A56" s="232"/>
      <c r="B56" s="211"/>
      <c r="C56" s="211"/>
      <c r="D56" s="211"/>
      <c r="E56" s="211"/>
      <c r="F56" s="211"/>
      <c r="G56" s="211"/>
      <c r="H56" s="211"/>
      <c r="I56" s="211"/>
      <c r="J56" s="211"/>
      <c r="K56" s="211"/>
    </row>
    <row r="57" spans="1:11" s="234" customFormat="1" ht="12.75">
      <c r="A57" s="232"/>
      <c r="B57" s="211"/>
      <c r="C57" s="211"/>
      <c r="D57" s="211"/>
      <c r="E57" s="211"/>
      <c r="F57" s="211"/>
      <c r="G57" s="211"/>
      <c r="H57" s="211"/>
      <c r="I57" s="211"/>
      <c r="J57" s="211"/>
      <c r="K57" s="211"/>
    </row>
    <row r="58" spans="1:11" s="234" customFormat="1" ht="36">
      <c r="A58" s="237" t="s">
        <v>157</v>
      </c>
      <c r="B58" s="233" t="s">
        <v>150</v>
      </c>
      <c r="C58" s="233" t="s">
        <v>151</v>
      </c>
      <c r="D58" s="233" t="s">
        <v>152</v>
      </c>
      <c r="E58" s="233" t="s">
        <v>153</v>
      </c>
      <c r="F58" s="233" t="s">
        <v>100</v>
      </c>
      <c r="G58" s="211"/>
      <c r="H58" s="211"/>
      <c r="I58" s="211"/>
      <c r="J58" s="211"/>
      <c r="K58" s="211"/>
    </row>
    <row r="59" spans="1:11" s="234" customFormat="1" ht="13.5" thickBot="1">
      <c r="A59" s="235" t="s">
        <v>154</v>
      </c>
      <c r="B59" s="236" t="s">
        <v>102</v>
      </c>
      <c r="C59" s="236" t="s">
        <v>102</v>
      </c>
      <c r="D59" s="236" t="s">
        <v>102</v>
      </c>
      <c r="E59" s="236" t="s">
        <v>102</v>
      </c>
      <c r="F59" s="236" t="s">
        <v>102</v>
      </c>
      <c r="G59" s="211"/>
      <c r="H59" s="211"/>
      <c r="I59" s="211"/>
      <c r="J59" s="211"/>
      <c r="K59" s="211"/>
    </row>
    <row r="60" spans="1:11" s="234" customFormat="1" ht="13.5" thickTop="1">
      <c r="A60" s="237"/>
      <c r="B60" s="238"/>
      <c r="C60" s="238"/>
      <c r="D60" s="211"/>
      <c r="E60" s="211"/>
      <c r="F60" s="211"/>
      <c r="G60" s="211"/>
      <c r="H60" s="211"/>
      <c r="I60" s="211"/>
      <c r="J60" s="211"/>
      <c r="K60" s="211"/>
    </row>
    <row r="61" spans="1:11" s="234" customFormat="1" ht="12.75">
      <c r="A61" s="243" t="s">
        <v>158</v>
      </c>
      <c r="B61" s="214"/>
      <c r="C61" s="214"/>
      <c r="D61" s="214"/>
      <c r="E61" s="214"/>
      <c r="F61" s="214"/>
      <c r="G61" s="211"/>
      <c r="H61" s="211"/>
      <c r="I61" s="211"/>
      <c r="J61" s="211"/>
      <c r="K61" s="211"/>
    </row>
    <row r="62" spans="1:11" s="234" customFormat="1" ht="12.75">
      <c r="A62" s="240" t="s">
        <v>146</v>
      </c>
      <c r="B62" s="218"/>
      <c r="C62" s="218">
        <v>221</v>
      </c>
      <c r="D62" s="218">
        <v>22</v>
      </c>
      <c r="E62" s="218">
        <v>66</v>
      </c>
      <c r="F62" s="245">
        <f>SUM(B62:E62)</f>
        <v>309</v>
      </c>
      <c r="G62" s="211"/>
      <c r="H62" s="211"/>
      <c r="I62" s="211"/>
      <c r="J62" s="211"/>
      <c r="K62" s="211"/>
    </row>
    <row r="63" spans="1:11" s="234" customFormat="1" ht="12.75">
      <c r="A63" s="240" t="s">
        <v>155</v>
      </c>
      <c r="B63" s="218"/>
      <c r="C63" s="218"/>
      <c r="D63" s="218"/>
      <c r="E63" s="218"/>
      <c r="F63" s="245">
        <f>SUM(B63:E63)</f>
        <v>0</v>
      </c>
      <c r="G63" s="211"/>
      <c r="H63" s="211"/>
      <c r="I63" s="211"/>
      <c r="J63" s="211"/>
      <c r="K63" s="211"/>
    </row>
    <row r="64" spans="1:11" s="234" customFormat="1" ht="12.75">
      <c r="A64" s="246" t="s">
        <v>140</v>
      </c>
      <c r="B64" s="218"/>
      <c r="C64" s="218">
        <v>-5</v>
      </c>
      <c r="D64" s="218"/>
      <c r="E64" s="218">
        <v>-13</v>
      </c>
      <c r="F64" s="245">
        <f>SUM(B64:E64)</f>
        <v>-18</v>
      </c>
      <c r="G64" s="211"/>
      <c r="H64" s="211"/>
      <c r="I64" s="211"/>
      <c r="J64" s="211"/>
      <c r="K64" s="211"/>
    </row>
    <row r="65" spans="1:11" s="234" customFormat="1" ht="12.75">
      <c r="A65" s="240" t="s">
        <v>148</v>
      </c>
      <c r="B65" s="222">
        <f>SUM(B62:B64)</f>
        <v>0</v>
      </c>
      <c r="C65" s="222">
        <f>SUM(C62:C64)</f>
        <v>216</v>
      </c>
      <c r="D65" s="222">
        <f>SUM(D62:D64)</f>
        <v>22</v>
      </c>
      <c r="E65" s="222">
        <f>SUM(E62:E64)</f>
        <v>53</v>
      </c>
      <c r="F65" s="245">
        <f>SUM(B65:E65)</f>
        <v>291</v>
      </c>
      <c r="G65" s="211"/>
      <c r="H65" s="211"/>
      <c r="I65" s="211"/>
      <c r="J65" s="211"/>
      <c r="K65" s="211"/>
    </row>
    <row r="66" spans="1:11" s="234" customFormat="1" ht="12.75">
      <c r="A66" s="241"/>
      <c r="B66" s="242"/>
      <c r="C66" s="242"/>
      <c r="D66" s="242"/>
      <c r="E66" s="211"/>
      <c r="F66" s="211"/>
      <c r="G66" s="211"/>
      <c r="H66" s="211"/>
      <c r="I66" s="211"/>
      <c r="J66" s="211"/>
      <c r="K66" s="211"/>
    </row>
    <row r="67" spans="1:11" s="234" customFormat="1" ht="12.75">
      <c r="A67" s="243" t="s">
        <v>143</v>
      </c>
      <c r="B67" s="218"/>
      <c r="C67" s="218"/>
      <c r="D67" s="218"/>
      <c r="E67" s="211"/>
      <c r="F67" s="211"/>
      <c r="G67" s="211"/>
      <c r="H67" s="211"/>
      <c r="I67" s="211"/>
      <c r="J67" s="211"/>
      <c r="K67" s="211"/>
    </row>
    <row r="68" spans="1:11" s="234" customFormat="1" ht="12.75">
      <c r="A68" s="240" t="s">
        <v>146</v>
      </c>
      <c r="B68" s="218"/>
      <c r="C68" s="222">
        <v>214</v>
      </c>
      <c r="D68" s="218">
        <v>22</v>
      </c>
      <c r="E68" s="222">
        <v>17</v>
      </c>
      <c r="F68" s="245">
        <f>SUM(B68:E68)</f>
        <v>253</v>
      </c>
      <c r="G68" s="211"/>
      <c r="H68" s="211"/>
      <c r="I68" s="211"/>
      <c r="J68" s="211"/>
      <c r="K68" s="211"/>
    </row>
    <row r="69" spans="1:11" s="234" customFormat="1" ht="12.75">
      <c r="A69" s="244" t="s">
        <v>144</v>
      </c>
      <c r="B69" s="218"/>
      <c r="C69" s="218"/>
      <c r="D69" s="218"/>
      <c r="E69" s="218"/>
      <c r="F69" s="245">
        <f>SUM(B69:E69)</f>
        <v>0</v>
      </c>
      <c r="G69" s="211"/>
      <c r="H69" s="211"/>
      <c r="I69" s="211"/>
      <c r="J69" s="211"/>
      <c r="K69" s="211"/>
    </row>
    <row r="70" spans="1:11" s="234" customFormat="1" ht="12.75">
      <c r="A70" s="240" t="s">
        <v>140</v>
      </c>
      <c r="B70" s="218"/>
      <c r="C70" s="218"/>
      <c r="D70" s="218"/>
      <c r="E70" s="218"/>
      <c r="F70" s="245">
        <f>SUM(B70:E70)</f>
        <v>0</v>
      </c>
      <c r="G70" s="211"/>
      <c r="H70" s="211"/>
      <c r="I70" s="211"/>
      <c r="J70" s="211"/>
      <c r="K70" s="211"/>
    </row>
    <row r="71" spans="1:11" s="234" customFormat="1" ht="12.75">
      <c r="A71" s="240" t="s">
        <v>148</v>
      </c>
      <c r="B71" s="222">
        <f>SUM(B68:B70)</f>
        <v>0</v>
      </c>
      <c r="C71" s="222">
        <f>SUM(C68:C70)</f>
        <v>214</v>
      </c>
      <c r="D71" s="222">
        <f>SUM(D68:D70)</f>
        <v>22</v>
      </c>
      <c r="E71" s="222">
        <f>SUM(E68:E70)</f>
        <v>17</v>
      </c>
      <c r="F71" s="245">
        <f>SUM(B71:E71)</f>
        <v>253</v>
      </c>
      <c r="G71" s="211"/>
      <c r="H71" s="211"/>
      <c r="I71" s="211"/>
      <c r="J71" s="211"/>
      <c r="K71" s="211"/>
    </row>
    <row r="72" spans="1:11" s="234" customFormat="1" ht="12.75">
      <c r="A72" s="232"/>
      <c r="B72" s="211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1:11" s="234" customFormat="1" ht="12.75">
      <c r="A73" s="247" t="s">
        <v>159</v>
      </c>
      <c r="B73" s="248">
        <f>+B65-B71</f>
        <v>0</v>
      </c>
      <c r="C73" s="248">
        <f>+C65-C71</f>
        <v>2</v>
      </c>
      <c r="D73" s="248">
        <f>+D65-D71</f>
        <v>0</v>
      </c>
      <c r="E73" s="248">
        <f>+E65-E71</f>
        <v>36</v>
      </c>
      <c r="F73" s="248">
        <f>+F65-F71</f>
        <v>38</v>
      </c>
      <c r="G73" s="211"/>
      <c r="H73" s="211"/>
      <c r="I73" s="211"/>
      <c r="J73" s="211"/>
      <c r="K73" s="211"/>
    </row>
  </sheetData>
  <sheetProtection/>
  <conditionalFormatting sqref="C56">
    <cfRule type="cellIs" priority="1" dxfId="6" operator="equal" stopIfTrue="1">
      <formula>0</formula>
    </cfRule>
    <cfRule type="cellIs" priority="2" dxfId="0" operator="notEqual" stopIfTrue="1">
      <formula>0</formula>
    </cfRule>
  </conditionalFormatting>
  <printOptions/>
  <pageMargins left="0" right="0" top="0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2011-05-30T13:42:13Z</cp:lastPrinted>
  <dcterms:created xsi:type="dcterms:W3CDTF">2010-07-08T05:05:13Z</dcterms:created>
  <dcterms:modified xsi:type="dcterms:W3CDTF">2011-05-30T13:42:19Z</dcterms:modified>
  <cp:category/>
  <cp:version/>
  <cp:contentType/>
  <cp:contentStatus/>
</cp:coreProperties>
</file>