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<sst xmlns="http://schemas.openxmlformats.org/spreadsheetml/2006/main" count="1075" uniqueCount="876">
  <si>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</si>
  <si>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</si>
  <si>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</si>
  <si>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</si>
  <si>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</si>
  <si>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</si>
  <si>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</si>
  <si>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</si>
  <si>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</si>
  <si>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</si>
  <si>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</si>
  <si>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</si>
  <si>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</si>
  <si>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</si>
  <si>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</si>
  <si>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</si>
  <si>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</si>
  <si>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</si>
  <si>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</si>
  <si>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</si>
  <si>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</si>
  <si>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</si>
  <si>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</si>
  <si>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</si>
  <si>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</si>
  <si>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</si>
  <si>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</si>
  <si>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</si>
  <si>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</si>
  <si>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</si>
  <si>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</si>
  <si>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</si>
  <si>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</si>
  <si>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</si>
  <si>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</si>
  <si>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</si>
  <si>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</si>
  <si>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</si>
  <si>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</si>
  <si>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</si>
  <si>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</si>
  <si>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</si>
  <si>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</si>
  <si>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</si>
  <si>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</si>
  <si>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</si>
  <si>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</si>
  <si>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</si>
  <si>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</si>
  <si>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</si>
  <si>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</si>
  <si>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</si>
  <si>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</si>
  <si>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</si>
  <si>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</si>
  <si>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</si>
  <si>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</si>
  <si>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</si>
  <si>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</si>
  <si>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</si>
  <si>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</si>
  <si>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</si>
  <si>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</si>
  <si>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</si>
  <si>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</si>
  <si>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</si>
  <si>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</si>
  <si>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</si>
  <si>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</si>
  <si>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</si>
  <si>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</si>
  <si>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</si>
  <si>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</si>
  <si>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</si>
  <si>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</si>
  <si>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</si>
  <si>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</si>
  <si>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</si>
  <si>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</si>
  <si>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</si>
  <si>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</si>
  <si>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</si>
  <si>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</si>
  <si>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</si>
  <si>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</si>
  <si>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</si>
  <si>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</si>
  <si>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</si>
  <si>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</si>
  <si>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</si>
  <si>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</si>
  <si>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</si>
  <si>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</si>
  <si>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</si>
  <si>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</si>
  <si>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</si>
  <si>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</si>
  <si>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</si>
  <si>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</si>
  <si>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</si>
  <si>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</si>
  <si>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</si>
  <si>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</si>
  <si>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</si>
  <si>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</si>
  <si>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</si>
  <si>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</si>
  <si>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</si>
  <si>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</si>
  <si>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</si>
  <si>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</si>
  <si>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</si>
  <si>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</si>
  <si>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</si>
  <si>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</si>
  <si>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</si>
  <si>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</si>
  <si>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</si>
  <si>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</si>
  <si>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</si>
  <si>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</si>
  <si>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</si>
  <si>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</si>
  <si>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</si>
  <si>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</si>
  <si>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</si>
  <si>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</si>
  <si>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</si>
  <si>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</si>
  <si>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</si>
  <si>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</si>
  <si>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</si>
  <si>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</si>
  <si>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</si>
  <si>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</si>
  <si>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</si>
  <si>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</si>
  <si>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</si>
  <si>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</si>
  <si>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</si>
  <si>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</si>
  <si>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</si>
  <si>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</si>
  <si>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</si>
  <si>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</si>
  <si>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</si>
  <si>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</si>
  <si>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</si>
  <si>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</si>
  <si>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</si>
  <si>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</si>
  <si>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</si>
  <si>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</si>
  <si>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</si>
  <si>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</si>
  <si>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</si>
  <si>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</si>
  <si>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</si>
  <si>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</si>
  <si>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</si>
  <si>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</si>
  <si>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</si>
  <si>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</si>
  <si>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</si>
  <si>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</si>
  <si>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</si>
  <si>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</si>
  <si>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</si>
  <si>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</si>
  <si>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</si>
  <si>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</si>
  <si>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</si>
  <si>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</si>
  <si>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</si>
  <si>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</si>
  <si>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</si>
  <si>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</si>
  <si>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</si>
  <si>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</si>
  <si>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</si>
  <si>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</si>
  <si>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</si>
  <si>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</si>
  <si>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</si>
  <si>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</si>
  <si>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</si>
  <si>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</si>
  <si>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</si>
  <si>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</si>
  <si>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</si>
  <si>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</si>
  <si>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</si>
  <si>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</si>
  <si>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</si>
  <si>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</si>
  <si>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</si>
  <si>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</si>
  <si>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</si>
  <si>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</si>
  <si>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</si>
  <si>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</si>
  <si>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</si>
  <si>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</si>
  <si>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</si>
  <si>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</si>
  <si>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</si>
  <si>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</si>
  <si>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</si>
  <si>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</si>
  <si>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</si>
  <si>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</si>
  <si>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</si>
  <si>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</si>
  <si>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</si>
  <si>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</si>
  <si>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</si>
  <si>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</si>
  <si>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</si>
  <si>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</si>
  <si>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</si>
  <si>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</si>
  <si>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</si>
  <si>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</si>
  <si>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</si>
  <si>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</si>
  <si>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</si>
  <si>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</si>
  <si>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</si>
  <si>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</si>
  <si>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</si>
  <si>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</si>
  <si>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</si>
  <si>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</si>
  <si>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</si>
  <si>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</si>
  <si>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</si>
  <si>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</si>
  <si>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</si>
  <si>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</si>
  <si>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</si>
  <si>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</si>
  <si>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</si>
  <si>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</si>
  <si>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</si>
  <si>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</si>
  <si>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</si>
  <si>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</si>
  <si>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</si>
  <si>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</si>
  <si>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</si>
  <si>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</si>
  <si>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</si>
  <si>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</si>
  <si>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</si>
  <si>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</si>
  <si>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</si>
  <si>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</si>
  <si>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</si>
  <si>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</si>
  <si>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</si>
  <si>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</si>
  <si>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</si>
  <si>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</si>
  <si>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</si>
  <si>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</si>
  <si>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</si>
  <si>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</si>
  <si>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</si>
  <si>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</si>
  <si>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</si>
  <si>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</si>
  <si>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</si>
  <si>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</si>
  <si>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</si>
  <si>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</si>
  <si>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</si>
  <si>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</si>
  <si>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</si>
  <si>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</si>
  <si>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</si>
  <si>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</si>
  <si>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</si>
  <si>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</si>
  <si>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</si>
  <si>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</si>
  <si>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</si>
  <si>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</si>
  <si>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</si>
  <si>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</si>
  <si>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</si>
  <si>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</si>
  <si>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</si>
  <si>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</si>
  <si>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</si>
  <si>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</si>
  <si>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</si>
  <si>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</si>
  <si>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</si>
  <si>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</si>
  <si>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</si>
  <si>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</si>
  <si>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</si>
  <si>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</si>
  <si>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</si>
  <si>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</si>
  <si>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</si>
  <si>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</si>
  <si>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</si>
  <si>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</si>
  <si>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</si>
  <si>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</si>
  <si>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</si>
  <si>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</si>
  <si>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</si>
  <si>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</si>
  <si>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</si>
  <si>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</si>
  <si>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</si>
  <si>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</si>
  <si>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</si>
  <si>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</si>
  <si>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</si>
  <si>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</si>
  <si>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</si>
  <si>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</si>
  <si>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</si>
  <si>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</si>
  <si>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</si>
  <si>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</si>
  <si>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</si>
  <si>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</si>
  <si>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</si>
  <si>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</si>
  <si>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</si>
  <si>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</si>
  <si>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</si>
  <si>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</si>
  <si>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</si>
  <si>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</si>
  <si>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</si>
  <si>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</si>
  <si>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</si>
  <si>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</si>
  <si>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</si>
  <si>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</si>
  <si>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</si>
  <si>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</si>
  <si>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</si>
  <si>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</si>
  <si>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</si>
  <si>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</si>
  <si>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</si>
  <si>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</si>
  <si>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</si>
  <si>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</si>
  <si>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</si>
  <si>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</si>
  <si>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</si>
  <si>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</si>
  <si>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</si>
  <si>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</si>
  <si>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</si>
  <si>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</si>
  <si>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</si>
  <si>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</si>
  <si>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</si>
  <si>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</si>
  <si>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</si>
  <si>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</si>
  <si>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</si>
  <si>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</si>
  <si>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</si>
  <si>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</si>
  <si>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</si>
  <si>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</si>
  <si>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</si>
  <si>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</si>
  <si>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</si>
  <si>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</si>
  <si>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</si>
  <si>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</si>
  <si>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</si>
  <si>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</si>
  <si>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</si>
  <si>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</si>
  <si>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</si>
  <si>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</si>
  <si>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</si>
  <si>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</si>
  <si>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</si>
  <si>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</si>
  <si>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</si>
  <si>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</si>
  <si>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</si>
  <si>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</si>
  <si>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</si>
  <si>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</si>
  <si>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</si>
  <si>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</si>
  <si>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</si>
  <si>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</si>
  <si>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</si>
  <si>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</si>
  <si>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</si>
  <si>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</si>
  <si>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</si>
  <si>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</si>
  <si>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</si>
  <si>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</si>
  <si>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</si>
  <si>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</si>
  <si>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</si>
  <si>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</si>
  <si>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</si>
  <si>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</si>
  <si>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</si>
  <si>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</si>
  <si>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</si>
  <si>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</si>
  <si>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</si>
  <si>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</si>
  <si>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</si>
  <si>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</si>
  <si>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</si>
  <si>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</si>
  <si>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</si>
  <si>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</si>
  <si>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</si>
  <si>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</si>
  <si>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</si>
  <si>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</si>
  <si>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</si>
  <si>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</si>
  <si>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</si>
  <si>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</si>
  <si>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</si>
  <si>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</si>
  <si>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</si>
  <si>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</si>
  <si>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</si>
  <si>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</si>
  <si>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</si>
  <si>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</si>
  <si>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</si>
  <si>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</si>
  <si>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</si>
  <si>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</si>
  <si>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</si>
  <si>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</si>
  <si>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</si>
  <si>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</si>
  <si>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</si>
  <si>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</si>
  <si>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</si>
  <si>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</si>
  <si>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</si>
  <si>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</si>
  <si>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</si>
  <si>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</si>
  <si>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</si>
  <si>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</si>
  <si>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</si>
  <si>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</si>
  <si>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</si>
  <si>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</si>
  <si>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</si>
  <si>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</si>
  <si>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</si>
  <si>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</si>
  <si>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</si>
  <si>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</si>
  <si>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</si>
  <si>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</si>
  <si>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</si>
  <si>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</si>
  <si>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</si>
  <si>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</si>
  <si>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</si>
  <si>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</si>
  <si>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</si>
  <si>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</si>
  <si>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</si>
  <si>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</si>
  <si>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</si>
  <si>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</si>
  <si>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</si>
  <si>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</si>
  <si>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</si>
  <si>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</si>
  <si>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</si>
  <si>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</si>
  <si>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</si>
  <si>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</si>
  <si>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</si>
  <si>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</si>
  <si>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</si>
  <si>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</si>
  <si>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</si>
  <si>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</si>
  <si>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</si>
  <si>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</si>
  <si>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</si>
  <si>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</si>
  <si>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</si>
  <si>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</si>
  <si>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</si>
  <si>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</si>
  <si>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</si>
  <si>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</si>
  <si>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</si>
  <si>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</si>
  <si>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</si>
  <si>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</si>
  <si>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</si>
  <si>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</si>
  <si>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</si>
  <si>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</si>
  <si>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</si>
  <si>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</si>
  <si>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</si>
  <si>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</si>
  <si>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</si>
  <si>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</si>
  <si>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</si>
  <si>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</si>
  <si>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</si>
  <si>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</si>
  <si>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</si>
  <si>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</si>
  <si>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</si>
  <si>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</si>
  <si>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</si>
  <si>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</si>
  <si>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</si>
  <si>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</si>
  <si>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</si>
  <si>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</si>
  <si>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</si>
  <si>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</si>
  <si>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</si>
  <si>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</si>
  <si>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</si>
  <si>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</si>
  <si>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</si>
  <si>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</si>
  <si>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</si>
  <si>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</si>
  <si>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</si>
  <si>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</si>
  <si>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</si>
  <si>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</si>
  <si>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</si>
  <si>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</si>
  <si>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</si>
  <si>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</si>
  <si>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</si>
  <si>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</si>
  <si>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</si>
  <si>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</si>
  <si>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</si>
  <si>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</si>
  <si>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</si>
  <si>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</si>
  <si>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</si>
  <si>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</si>
  <si>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</si>
  <si>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</si>
  <si>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</si>
  <si>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</si>
  <si>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</si>
  <si>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</si>
  <si>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</si>
  <si>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</si>
  <si>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</si>
  <si>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</si>
  <si>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</si>
  <si>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</si>
  <si>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</si>
  <si>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</si>
  <si>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</si>
  <si>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</si>
  <si>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</si>
  <si>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</si>
  <si>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</si>
  <si>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</si>
  <si>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</si>
  <si>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</si>
  <si>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</si>
  <si>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</si>
  <si>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</si>
  <si>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</si>
  <si>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</si>
  <si>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</si>
  <si>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</si>
  <si>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</si>
  <si>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</si>
  <si>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</si>
  <si>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</si>
  <si>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</si>
  <si>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</si>
  <si>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</si>
  <si>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</si>
  <si>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</si>
  <si>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</si>
  <si>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</si>
  <si>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</si>
  <si>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</si>
  <si>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</si>
  <si>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</si>
  <si>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</si>
  <si>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</si>
  <si>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</si>
  <si>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</si>
  <si>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</si>
  <si>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</si>
  <si>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</si>
  <si>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</si>
  <si>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</si>
  <si>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</si>
  <si>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</si>
  <si>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</si>
  <si>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</si>
  <si>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</si>
  <si>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</si>
  <si>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</si>
  <si>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</si>
  <si>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</si>
  <si>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</si>
  <si>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</si>
  <si>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</si>
  <si>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</si>
  <si>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</si>
  <si>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</si>
  <si>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</si>
  <si>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</si>
  <si>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</si>
  <si>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</si>
  <si>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</si>
  <si>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</si>
  <si>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</si>
  <si>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</si>
  <si>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</si>
  <si>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</si>
  <si>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</si>
  <si>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</si>
  <si>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</si>
  <si>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</si>
  <si>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</si>
  <si>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</si>
  <si>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</si>
  <si>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</si>
  <si>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</si>
  <si>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</si>
  <si>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</si>
  <si>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</si>
  <si>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</si>
  <si>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</si>
  <si>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</si>
  <si>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</si>
  <si>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</si>
  <si>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</si>
  <si>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</si>
  <si>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</si>
  <si>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</si>
  <si>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</si>
  <si>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</si>
  <si>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</si>
  <si>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</si>
  <si>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</si>
  <si>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</si>
  <si>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</si>
  <si>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</si>
  <si>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</si>
  <si>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</si>
  <si>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</si>
  <si>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</si>
  <si>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</si>
  <si>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</si>
  <si>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</si>
  <si>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</si>
  <si>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</si>
  <si>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</si>
  <si>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</si>
  <si>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</si>
  <si>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</si>
  <si>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</si>
  <si>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</si>
  <si>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</si>
  <si>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</si>
  <si>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</si>
  <si>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</si>
  <si>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</si>
  <si>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</si>
  <si>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</si>
  <si>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</si>
  <si>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</si>
  <si>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</si>
  <si>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</si>
  <si>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</si>
  <si>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</si>
  <si>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</si>
  <si>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</si>
  <si>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</si>
  <si>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</si>
  <si>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</si>
  <si>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</si>
  <si>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</si>
  <si>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</si>
  <si>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</si>
  <si>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</si>
  <si>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</si>
  <si>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</si>
  <si>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</si>
  <si>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</si>
  <si>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</si>
  <si>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</si>
  <si>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</si>
  <si>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</si>
  <si>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</si>
  <si>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</si>
  <si>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</si>
  <si>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</si>
  <si>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</si>
  <si>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</si>
  <si>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</si>
  <si>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</si>
  <si>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</si>
  <si>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</si>
  <si>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</si>
  <si>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</si>
  <si>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</si>
  <si>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</si>
  <si>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</si>
  <si>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</si>
  <si>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</si>
  <si>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</si>
  <si>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</si>
  <si>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</si>
  <si>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</si>
  <si>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</si>
  <si>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</si>
  <si>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</si>
  <si>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</si>
  <si>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</si>
  <si>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</si>
  <si>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</si>
  <si>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</si>
  <si>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</si>
  <si>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</si>
  <si>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</si>
  <si>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</si>
  <si>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</si>
  <si>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</si>
  <si>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</si>
  <si>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</si>
  <si>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</si>
  <si>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</si>
  <si>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</si>
  <si>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</si>
  <si>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</si>
  <si>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</si>
  <si>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</si>
  <si>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</si>
  <si>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</si>
  <si>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</si>
  <si>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</si>
  <si>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</si>
  <si>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</si>
  <si>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</si>
  <si>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</si>
  <si>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</si>
  <si>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</si>
  <si>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</si>
  <si>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</si>
  <si>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</si>
  <si>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</si>
  <si>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</si>
  <si>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</si>
  <si>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</si>
  <si>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</si>
  <si>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</si>
  <si>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</si>
  <si>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</si>
  <si>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</si>
  <si>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</si>
  <si>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</si>
  <si>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</si>
  <si>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</si>
  <si>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</si>
  <si>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</si>
  <si>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</si>
  <si>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</si>
  <si>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</si>
  <si>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</si>
  <si>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</si>
  <si>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</si>
  <si>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</si>
  <si>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</si>
  <si>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</si>
  <si>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</si>
  <si>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</si>
  <si>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</si>
  <si>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</si>
  <si>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</si>
  <si>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</si>
  <si>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</si>
  <si>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</si>
  <si>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</si>
  <si>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</si>
  <si>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</si>
  <si>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</si>
  <si>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</si>
  <si>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</si>
  <si>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</si>
  <si>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</si>
  <si>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</si>
  <si>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</si>
  <si>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</si>
  <si>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</si>
  <si>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</si>
  <si>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</si>
  <si>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</si>
  <si>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</si>
  <si>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</si>
  <si>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</si>
  <si>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</si>
  <si>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</si>
  <si>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</si>
  <si>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</si>
  <si>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</si>
  <si>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</si>
  <si>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</si>
  <si>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</si>
  <si>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</si>
  <si>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</si>
  <si>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</si>
  <si>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</si>
  <si>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</si>
  <si>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</si>
  <si>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</si>
  <si>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</si>
  <si>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</si>
  <si>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</si>
  <si>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</si>
  <si>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</si>
  <si>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</si>
  <si>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</si>
  <si>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</si>
  <si>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</si>
  <si>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</si>
  <si>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</si>
  <si>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</si>
  <si>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</si>
  <si>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</si>
  <si>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</si>
  <si>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</si>
  <si>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</si>
  <si>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</si>
  <si>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</si>
  <si>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</si>
  <si>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</si>
  <si>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</si>
  <si>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</si>
  <si>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</si>
  <si>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</si>
  <si>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</si>
  <si>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</si>
  <si>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</si>
  <si>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</si>
  <si>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</si>
  <si>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</si>
  <si>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>01.01.2008 - 30.06.2008 г.</t>
  </si>
  <si>
    <t xml:space="preserve">Финансови активи (без дългосрочни вземания)  </t>
  </si>
  <si>
    <t>Дата на съставяне: 24.07.2008 г.</t>
  </si>
  <si>
    <t>Дата  на съставяне: 24.07.2008 г.</t>
  </si>
  <si>
    <t>Дата: 24.07.2008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</si>
</sst>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6">
      <selection activeCell="D102" sqref="D102:E102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278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861</v>
      </c>
      <c r="F3" s="168" t="s">
        <v>1</v>
      </c>
      <c r="G3" s="163"/>
      <c r="H3" s="169">
        <v>130472125</v>
      </c>
    </row>
    <row r="4" spans="1:8" ht="15">
      <c r="A4" s="167" t="s">
        <v>279</v>
      </c>
      <c r="B4" s="491"/>
      <c r="C4" s="491"/>
      <c r="D4" s="492"/>
      <c r="E4" s="170" t="s">
        <v>273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871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277</v>
      </c>
    </row>
    <row r="7" spans="1:8" ht="28.5">
      <c r="A7" s="174" t="s">
        <v>280</v>
      </c>
      <c r="B7" s="175" t="s">
        <v>5</v>
      </c>
      <c r="C7" s="176" t="s">
        <v>6</v>
      </c>
      <c r="D7" s="176" t="s">
        <v>281</v>
      </c>
      <c r="E7" s="177" t="s">
        <v>282</v>
      </c>
      <c r="F7" s="175" t="s">
        <v>5</v>
      </c>
      <c r="G7" s="176" t="s">
        <v>283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284</v>
      </c>
      <c r="B9" s="183"/>
      <c r="C9" s="184"/>
      <c r="D9" s="185"/>
      <c r="E9" s="494" t="s">
        <v>285</v>
      </c>
      <c r="F9" s="186"/>
      <c r="G9" s="187"/>
      <c r="H9" s="188"/>
    </row>
    <row r="10" spans="1:8" ht="15">
      <c r="A10" s="495" t="s">
        <v>286</v>
      </c>
      <c r="B10" s="189"/>
      <c r="C10" s="184"/>
      <c r="D10" s="185"/>
      <c r="E10" s="496" t="s">
        <v>287</v>
      </c>
      <c r="F10" s="190"/>
      <c r="G10" s="191"/>
      <c r="H10" s="192"/>
    </row>
    <row r="11" spans="1:8" ht="15">
      <c r="A11" s="495" t="s">
        <v>288</v>
      </c>
      <c r="B11" s="193" t="s">
        <v>289</v>
      </c>
      <c r="C11" s="194">
        <v>2258</v>
      </c>
      <c r="D11" s="194">
        <v>2245</v>
      </c>
      <c r="E11" s="496" t="s">
        <v>290</v>
      </c>
      <c r="F11" s="195" t="s">
        <v>291</v>
      </c>
      <c r="G11" s="497">
        <v>7500</v>
      </c>
      <c r="H11" s="497">
        <v>7500</v>
      </c>
    </row>
    <row r="12" spans="1:8" ht="15">
      <c r="A12" s="495" t="s">
        <v>292</v>
      </c>
      <c r="B12" s="193" t="s">
        <v>293</v>
      </c>
      <c r="C12" s="194"/>
      <c r="D12" s="194"/>
      <c r="E12" s="496" t="s">
        <v>294</v>
      </c>
      <c r="F12" s="195" t="s">
        <v>295</v>
      </c>
      <c r="G12" s="498">
        <v>7500</v>
      </c>
      <c r="H12" s="498">
        <v>7500</v>
      </c>
    </row>
    <row r="13" spans="1:8" ht="15">
      <c r="A13" s="495" t="s">
        <v>296</v>
      </c>
      <c r="B13" s="193" t="s">
        <v>297</v>
      </c>
      <c r="C13" s="194">
        <v>12865</v>
      </c>
      <c r="D13" s="194">
        <v>11134</v>
      </c>
      <c r="E13" s="496" t="s">
        <v>298</v>
      </c>
      <c r="F13" s="195" t="s">
        <v>299</v>
      </c>
      <c r="G13" s="197"/>
      <c r="H13" s="197"/>
    </row>
    <row r="14" spans="1:8" ht="15">
      <c r="A14" s="495" t="s">
        <v>300</v>
      </c>
      <c r="B14" s="193" t="s">
        <v>301</v>
      </c>
      <c r="C14" s="194"/>
      <c r="D14" s="194"/>
      <c r="E14" s="499" t="s">
        <v>302</v>
      </c>
      <c r="F14" s="195" t="s">
        <v>303</v>
      </c>
      <c r="G14" s="198"/>
      <c r="H14" s="198"/>
    </row>
    <row r="15" spans="1:8" ht="15">
      <c r="A15" s="495" t="s">
        <v>304</v>
      </c>
      <c r="B15" s="193" t="s">
        <v>305</v>
      </c>
      <c r="C15" s="194">
        <v>339</v>
      </c>
      <c r="D15" s="194">
        <v>423</v>
      </c>
      <c r="E15" s="499" t="s">
        <v>306</v>
      </c>
      <c r="F15" s="195" t="s">
        <v>307</v>
      </c>
      <c r="G15" s="198"/>
      <c r="H15" s="198"/>
    </row>
    <row r="16" spans="1:8" ht="15">
      <c r="A16" s="495" t="s">
        <v>308</v>
      </c>
      <c r="B16" s="199" t="s">
        <v>309</v>
      </c>
      <c r="C16" s="194">
        <v>420</v>
      </c>
      <c r="D16" s="194">
        <v>286</v>
      </c>
      <c r="E16" s="499" t="s">
        <v>310</v>
      </c>
      <c r="F16" s="195" t="s">
        <v>311</v>
      </c>
      <c r="G16" s="198"/>
      <c r="H16" s="198"/>
    </row>
    <row r="17" spans="1:18" ht="25.5">
      <c r="A17" s="495" t="s">
        <v>856</v>
      </c>
      <c r="B17" s="193" t="s">
        <v>312</v>
      </c>
      <c r="C17" s="500">
        <v>659</v>
      </c>
      <c r="D17" s="500">
        <v>437</v>
      </c>
      <c r="E17" s="499" t="s">
        <v>313</v>
      </c>
      <c r="F17" s="200" t="s">
        <v>10</v>
      </c>
      <c r="G17" s="501">
        <f>G11+G14+G15+G16</f>
        <v>7500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314</v>
      </c>
      <c r="B18" s="193" t="s">
        <v>315</v>
      </c>
      <c r="C18" s="500"/>
      <c r="D18" s="194"/>
      <c r="E18" s="496" t="s">
        <v>316</v>
      </c>
      <c r="F18" s="203"/>
      <c r="G18" s="204"/>
      <c r="H18" s="205"/>
    </row>
    <row r="19" spans="1:15" ht="15">
      <c r="A19" s="495" t="s">
        <v>11</v>
      </c>
      <c r="B19" s="206" t="s">
        <v>317</v>
      </c>
      <c r="C19" s="502">
        <f>SUM(C11:C18)</f>
        <v>16541</v>
      </c>
      <c r="D19" s="207">
        <f>SUM(D11:D18)</f>
        <v>14525</v>
      </c>
      <c r="E19" s="496" t="s">
        <v>318</v>
      </c>
      <c r="F19" s="195" t="s">
        <v>319</v>
      </c>
      <c r="G19" s="497">
        <v>9226</v>
      </c>
      <c r="H19" s="497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320</v>
      </c>
      <c r="B20" s="206" t="s">
        <v>321</v>
      </c>
      <c r="C20" s="500"/>
      <c r="D20" s="500"/>
      <c r="E20" s="496" t="s">
        <v>322</v>
      </c>
      <c r="F20" s="195" t="s">
        <v>12</v>
      </c>
      <c r="G20" s="503"/>
      <c r="H20" s="208"/>
    </row>
    <row r="21" spans="1:18" ht="15">
      <c r="A21" s="495" t="s">
        <v>323</v>
      </c>
      <c r="B21" s="209" t="s">
        <v>324</v>
      </c>
      <c r="C21" s="194"/>
      <c r="D21" s="194"/>
      <c r="E21" s="504" t="s">
        <v>325</v>
      </c>
      <c r="F21" s="195" t="s">
        <v>326</v>
      </c>
      <c r="G21" s="505">
        <f>SUM(G22:G24)</f>
        <v>99</v>
      </c>
      <c r="H21" s="210">
        <f>SUM(H22:H24)</f>
        <v>99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327</v>
      </c>
      <c r="B22" s="193"/>
      <c r="C22" s="212"/>
      <c r="D22" s="207"/>
      <c r="E22" s="499" t="s">
        <v>328</v>
      </c>
      <c r="F22" s="195" t="s">
        <v>13</v>
      </c>
      <c r="G22" s="497">
        <v>99</v>
      </c>
      <c r="H22" s="497">
        <v>99</v>
      </c>
    </row>
    <row r="23" spans="1:13" ht="15">
      <c r="A23" s="495" t="s">
        <v>329</v>
      </c>
      <c r="B23" s="193" t="s">
        <v>330</v>
      </c>
      <c r="C23" s="194">
        <v>612</v>
      </c>
      <c r="D23" s="194">
        <v>653</v>
      </c>
      <c r="E23" s="506" t="s">
        <v>331</v>
      </c>
      <c r="F23" s="195" t="s">
        <v>14</v>
      </c>
      <c r="G23" s="497"/>
      <c r="H23" s="196"/>
      <c r="M23" s="213"/>
    </row>
    <row r="24" spans="1:8" ht="15">
      <c r="A24" s="495" t="s">
        <v>332</v>
      </c>
      <c r="B24" s="193" t="s">
        <v>333</v>
      </c>
      <c r="C24" s="194">
        <v>1262</v>
      </c>
      <c r="D24" s="194">
        <v>1334</v>
      </c>
      <c r="E24" s="496" t="s">
        <v>334</v>
      </c>
      <c r="F24" s="195" t="s">
        <v>15</v>
      </c>
      <c r="G24" s="497"/>
      <c r="H24" s="196"/>
    </row>
    <row r="25" spans="1:18" ht="15">
      <c r="A25" s="495" t="s">
        <v>335</v>
      </c>
      <c r="B25" s="193" t="s">
        <v>336</v>
      </c>
      <c r="C25" s="194"/>
      <c r="D25" s="194"/>
      <c r="E25" s="506" t="s">
        <v>16</v>
      </c>
      <c r="F25" s="200" t="s">
        <v>337</v>
      </c>
      <c r="G25" s="501">
        <f>G19+G20+G21</f>
        <v>9325</v>
      </c>
      <c r="H25" s="201">
        <f>H19+H20+H21</f>
        <v>9715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338</v>
      </c>
      <c r="C26" s="194">
        <v>2128</v>
      </c>
      <c r="D26" s="194">
        <v>2173</v>
      </c>
      <c r="E26" s="496" t="s">
        <v>339</v>
      </c>
      <c r="F26" s="203"/>
      <c r="G26" s="507"/>
      <c r="H26" s="205"/>
    </row>
    <row r="27" spans="1:18" ht="15">
      <c r="A27" s="495" t="s">
        <v>340</v>
      </c>
      <c r="B27" s="209" t="s">
        <v>341</v>
      </c>
      <c r="C27" s="502">
        <f>SUM(C23:C26)</f>
        <v>4002</v>
      </c>
      <c r="D27" s="207">
        <f>SUM(D23:D26)</f>
        <v>4160</v>
      </c>
      <c r="E27" s="506" t="s">
        <v>342</v>
      </c>
      <c r="F27" s="195" t="s">
        <v>343</v>
      </c>
      <c r="G27" s="501">
        <f>SUM(G28:G30)</f>
        <v>4372</v>
      </c>
      <c r="H27" s="201">
        <f>SUM(H28:H30)</f>
        <v>-305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344</v>
      </c>
      <c r="F28" s="195" t="s">
        <v>18</v>
      </c>
      <c r="G28" s="497">
        <v>4677</v>
      </c>
      <c r="H28" s="196"/>
    </row>
    <row r="29" spans="1:13" ht="15">
      <c r="A29" s="495" t="s">
        <v>345</v>
      </c>
      <c r="B29" s="193"/>
      <c r="C29" s="508"/>
      <c r="D29" s="207"/>
      <c r="E29" s="504" t="s">
        <v>346</v>
      </c>
      <c r="F29" s="195" t="s">
        <v>19</v>
      </c>
      <c r="G29" s="509">
        <v>-305</v>
      </c>
      <c r="H29" s="509">
        <v>-305</v>
      </c>
      <c r="M29" s="213"/>
    </row>
    <row r="30" spans="1:8" ht="15">
      <c r="A30" s="495" t="s">
        <v>347</v>
      </c>
      <c r="B30" s="193" t="s">
        <v>348</v>
      </c>
      <c r="C30" s="500"/>
      <c r="D30" s="194"/>
      <c r="E30" s="496" t="s">
        <v>349</v>
      </c>
      <c r="F30" s="195" t="s">
        <v>350</v>
      </c>
      <c r="G30" s="503"/>
      <c r="H30" s="208"/>
    </row>
    <row r="31" spans="1:13" ht="15">
      <c r="A31" s="495" t="s">
        <v>351</v>
      </c>
      <c r="B31" s="193" t="s">
        <v>352</v>
      </c>
      <c r="C31" s="510"/>
      <c r="D31" s="214"/>
      <c r="E31" s="506" t="s">
        <v>353</v>
      </c>
      <c r="F31" s="195" t="s">
        <v>354</v>
      </c>
      <c r="G31" s="497">
        <v>1160</v>
      </c>
      <c r="H31" s="497">
        <v>4677</v>
      </c>
      <c r="M31" s="213"/>
    </row>
    <row r="32" spans="1:15" ht="15">
      <c r="A32" s="495" t="s">
        <v>355</v>
      </c>
      <c r="B32" s="209" t="s">
        <v>356</v>
      </c>
      <c r="C32" s="502">
        <f>C30+C31</f>
        <v>0</v>
      </c>
      <c r="D32" s="207">
        <f>D30+D31</f>
        <v>0</v>
      </c>
      <c r="E32" s="499" t="s">
        <v>357</v>
      </c>
      <c r="F32" s="195" t="s">
        <v>358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359</v>
      </c>
      <c r="B33" s="199"/>
      <c r="C33" s="508"/>
      <c r="D33" s="207"/>
      <c r="E33" s="506" t="s">
        <v>20</v>
      </c>
      <c r="F33" s="200" t="s">
        <v>360</v>
      </c>
      <c r="G33" s="501">
        <f>G27+G31+G32</f>
        <v>5532</v>
      </c>
      <c r="H33" s="201">
        <f>H27+H31+H32</f>
        <v>4372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361</v>
      </c>
      <c r="B34" s="199" t="s">
        <v>362</v>
      </c>
      <c r="C34" s="502">
        <f>SUM(C35:C38)</f>
        <v>42</v>
      </c>
      <c r="D34" s="207">
        <f>SUM(D35:D38)</f>
        <v>36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363</v>
      </c>
      <c r="B35" s="193" t="s">
        <v>364</v>
      </c>
      <c r="C35" s="500">
        <v>42</v>
      </c>
      <c r="D35" s="500">
        <v>36</v>
      </c>
      <c r="E35" s="511"/>
      <c r="F35" s="218"/>
      <c r="G35" s="219"/>
      <c r="H35" s="220"/>
    </row>
    <row r="36" spans="1:18" ht="15">
      <c r="A36" s="495" t="s">
        <v>365</v>
      </c>
      <c r="B36" s="193" t="s">
        <v>366</v>
      </c>
      <c r="C36" s="500"/>
      <c r="D36" s="194"/>
      <c r="E36" s="496" t="s">
        <v>367</v>
      </c>
      <c r="F36" s="221" t="s">
        <v>21</v>
      </c>
      <c r="G36" s="501">
        <f>G25+G17+G33</f>
        <v>22357</v>
      </c>
      <c r="H36" s="201">
        <f>H25+H17+H33</f>
        <v>21587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368</v>
      </c>
      <c r="B37" s="193" t="s">
        <v>369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370</v>
      </c>
      <c r="B38" s="193" t="s">
        <v>371</v>
      </c>
      <c r="C38" s="500"/>
      <c r="D38" s="194"/>
      <c r="E38" s="512"/>
      <c r="F38" s="218"/>
      <c r="G38" s="219"/>
      <c r="H38" s="220"/>
    </row>
    <row r="39" spans="1:15" ht="15">
      <c r="A39" s="495" t="s">
        <v>372</v>
      </c>
      <c r="B39" s="223" t="s">
        <v>373</v>
      </c>
      <c r="C39" s="513">
        <f>C40+C41+C43</f>
        <v>0</v>
      </c>
      <c r="D39" s="224">
        <f>D40+D41+D43</f>
        <v>0</v>
      </c>
      <c r="E39" s="514" t="s">
        <v>374</v>
      </c>
      <c r="F39" s="221" t="s">
        <v>22</v>
      </c>
      <c r="G39" s="208"/>
      <c r="H39" s="208"/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375</v>
      </c>
      <c r="B40" s="223" t="s">
        <v>376</v>
      </c>
      <c r="C40" s="194"/>
      <c r="D40" s="194"/>
      <c r="E40" s="499"/>
      <c r="F40" s="222"/>
      <c r="G40" s="216"/>
      <c r="H40" s="217"/>
    </row>
    <row r="41" spans="1:8" ht="15">
      <c r="A41" s="495" t="s">
        <v>377</v>
      </c>
      <c r="B41" s="223" t="s">
        <v>378</v>
      </c>
      <c r="C41" s="194"/>
      <c r="D41" s="194"/>
      <c r="E41" s="514" t="s">
        <v>379</v>
      </c>
      <c r="F41" s="225"/>
      <c r="G41" s="226"/>
      <c r="H41" s="227"/>
    </row>
    <row r="42" spans="1:8" ht="15">
      <c r="A42" s="495" t="s">
        <v>380</v>
      </c>
      <c r="B42" s="223" t="s">
        <v>381</v>
      </c>
      <c r="C42" s="228"/>
      <c r="D42" s="228"/>
      <c r="E42" s="496" t="s">
        <v>382</v>
      </c>
      <c r="F42" s="218"/>
      <c r="G42" s="219"/>
      <c r="H42" s="220"/>
    </row>
    <row r="43" spans="1:13" ht="15">
      <c r="A43" s="495" t="s">
        <v>383</v>
      </c>
      <c r="B43" s="223" t="s">
        <v>384</v>
      </c>
      <c r="C43" s="194"/>
      <c r="D43" s="194"/>
      <c r="E43" s="499" t="s">
        <v>385</v>
      </c>
      <c r="F43" s="195" t="s">
        <v>386</v>
      </c>
      <c r="G43" s="196">
        <v>18</v>
      </c>
      <c r="H43" s="196">
        <v>18</v>
      </c>
      <c r="M43" s="213"/>
    </row>
    <row r="44" spans="1:8" ht="15">
      <c r="A44" s="495" t="s">
        <v>387</v>
      </c>
      <c r="B44" s="223" t="s">
        <v>388</v>
      </c>
      <c r="C44" s="500"/>
      <c r="D44" s="194"/>
      <c r="E44" s="515" t="s">
        <v>389</v>
      </c>
      <c r="F44" s="195" t="s">
        <v>390</v>
      </c>
      <c r="G44" s="497">
        <v>22</v>
      </c>
      <c r="H44" s="497">
        <v>72</v>
      </c>
    </row>
    <row r="45" spans="1:15" ht="15">
      <c r="A45" s="495" t="s">
        <v>391</v>
      </c>
      <c r="B45" s="206" t="s">
        <v>392</v>
      </c>
      <c r="C45" s="502">
        <f>C34+C39+C44</f>
        <v>42</v>
      </c>
      <c r="D45" s="207">
        <f>D34+D39+D44</f>
        <v>36</v>
      </c>
      <c r="E45" s="504" t="s">
        <v>393</v>
      </c>
      <c r="F45" s="195" t="s">
        <v>394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395</v>
      </c>
      <c r="B46" s="193"/>
      <c r="C46" s="508"/>
      <c r="D46" s="207"/>
      <c r="E46" s="496" t="s">
        <v>396</v>
      </c>
      <c r="F46" s="195" t="s">
        <v>397</v>
      </c>
      <c r="G46" s="196"/>
      <c r="H46" s="196"/>
    </row>
    <row r="47" spans="1:13" ht="15">
      <c r="A47" s="495" t="s">
        <v>398</v>
      </c>
      <c r="B47" s="193" t="s">
        <v>399</v>
      </c>
      <c r="C47" s="500">
        <v>111</v>
      </c>
      <c r="D47" s="500">
        <v>348</v>
      </c>
      <c r="E47" s="504" t="s">
        <v>400</v>
      </c>
      <c r="F47" s="195" t="s">
        <v>401</v>
      </c>
      <c r="G47" s="497"/>
      <c r="H47" s="497"/>
      <c r="M47" s="213"/>
    </row>
    <row r="48" spans="1:8" ht="15">
      <c r="A48" s="495" t="s">
        <v>402</v>
      </c>
      <c r="B48" s="199" t="s">
        <v>403</v>
      </c>
      <c r="C48" s="500">
        <v>145</v>
      </c>
      <c r="D48" s="500">
        <v>145</v>
      </c>
      <c r="E48" s="496" t="s">
        <v>404</v>
      </c>
      <c r="F48" s="195" t="s">
        <v>405</v>
      </c>
      <c r="G48" s="196">
        <v>8235</v>
      </c>
      <c r="H48" s="196">
        <v>8154</v>
      </c>
    </row>
    <row r="49" spans="1:18" ht="15">
      <c r="A49" s="495" t="s">
        <v>406</v>
      </c>
      <c r="B49" s="193" t="s">
        <v>407</v>
      </c>
      <c r="C49" s="500"/>
      <c r="D49" s="194"/>
      <c r="E49" s="504" t="s">
        <v>11</v>
      </c>
      <c r="F49" s="200" t="s">
        <v>408</v>
      </c>
      <c r="G49" s="501">
        <f>SUM(G43:G48)</f>
        <v>8275</v>
      </c>
      <c r="H49" s="201">
        <f>SUM(H43:H48)</f>
        <v>8244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409</v>
      </c>
      <c r="C50" s="500"/>
      <c r="D50" s="194"/>
      <c r="E50" s="496"/>
      <c r="F50" s="195"/>
      <c r="G50" s="212"/>
      <c r="H50" s="201"/>
    </row>
    <row r="51" spans="1:15" ht="15">
      <c r="A51" s="495" t="s">
        <v>410</v>
      </c>
      <c r="B51" s="206" t="s">
        <v>411</v>
      </c>
      <c r="C51" s="502">
        <f>SUM(C47:C50)</f>
        <v>256</v>
      </c>
      <c r="D51" s="207">
        <f>SUM(D47:D50)</f>
        <v>493</v>
      </c>
      <c r="E51" s="504" t="s">
        <v>412</v>
      </c>
      <c r="F51" s="200" t="s">
        <v>413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414</v>
      </c>
      <c r="F52" s="200" t="s">
        <v>415</v>
      </c>
      <c r="G52" s="196"/>
      <c r="H52" s="196"/>
    </row>
    <row r="53" spans="1:8" ht="15">
      <c r="A53" s="495" t="s">
        <v>416</v>
      </c>
      <c r="B53" s="206" t="s">
        <v>417</v>
      </c>
      <c r="C53" s="500"/>
      <c r="D53" s="500"/>
      <c r="E53" s="496" t="s">
        <v>418</v>
      </c>
      <c r="F53" s="200" t="s">
        <v>419</v>
      </c>
      <c r="G53" s="196">
        <v>534</v>
      </c>
      <c r="H53" s="196">
        <v>436</v>
      </c>
    </row>
    <row r="54" spans="1:8" ht="15">
      <c r="A54" s="495" t="s">
        <v>420</v>
      </c>
      <c r="B54" s="206" t="s">
        <v>421</v>
      </c>
      <c r="C54" s="500"/>
      <c r="D54" s="194"/>
      <c r="E54" s="496" t="s">
        <v>422</v>
      </c>
      <c r="F54" s="200" t="s">
        <v>423</v>
      </c>
      <c r="G54" s="196"/>
      <c r="H54" s="196"/>
    </row>
    <row r="55" spans="1:18" ht="25.5">
      <c r="A55" s="516" t="s">
        <v>424</v>
      </c>
      <c r="B55" s="229" t="s">
        <v>425</v>
      </c>
      <c r="C55" s="502">
        <f>C19+C20+C21+C27+C32+C45+C51+C53+C54</f>
        <v>20841</v>
      </c>
      <c r="D55" s="207">
        <f>D19+D20+D21+D27+D32+D45+D51+D53+D54</f>
        <v>19214</v>
      </c>
      <c r="E55" s="496" t="s">
        <v>426</v>
      </c>
      <c r="F55" s="221" t="s">
        <v>427</v>
      </c>
      <c r="G55" s="501">
        <f>G49+G51+G52+G53+G54</f>
        <v>8809</v>
      </c>
      <c r="H55" s="201">
        <f>H49+H51+H52+H53+H54</f>
        <v>8680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428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429</v>
      </c>
      <c r="B57" s="193"/>
      <c r="C57" s="212"/>
      <c r="D57" s="207"/>
      <c r="E57" s="518" t="s">
        <v>430</v>
      </c>
      <c r="F57" s="230"/>
      <c r="G57" s="212"/>
      <c r="H57" s="201"/>
      <c r="M57" s="213"/>
    </row>
    <row r="58" spans="1:8" ht="15">
      <c r="A58" s="495" t="s">
        <v>431</v>
      </c>
      <c r="B58" s="193" t="s">
        <v>432</v>
      </c>
      <c r="C58" s="194">
        <v>297</v>
      </c>
      <c r="D58" s="194">
        <v>87</v>
      </c>
      <c r="E58" s="496" t="s">
        <v>382</v>
      </c>
      <c r="F58" s="231"/>
      <c r="G58" s="212"/>
      <c r="H58" s="201"/>
    </row>
    <row r="59" spans="1:13" ht="15">
      <c r="A59" s="495" t="s">
        <v>433</v>
      </c>
      <c r="B59" s="193" t="s">
        <v>434</v>
      </c>
      <c r="C59" s="194"/>
      <c r="D59" s="194"/>
      <c r="E59" s="504" t="s">
        <v>435</v>
      </c>
      <c r="F59" s="195" t="s">
        <v>436</v>
      </c>
      <c r="G59" s="196">
        <v>116</v>
      </c>
      <c r="H59" s="196">
        <v>121</v>
      </c>
      <c r="M59" s="213"/>
    </row>
    <row r="60" spans="1:8" ht="15">
      <c r="A60" s="495" t="s">
        <v>437</v>
      </c>
      <c r="B60" s="193" t="s">
        <v>438</v>
      </c>
      <c r="C60" s="194">
        <v>204</v>
      </c>
      <c r="D60" s="194">
        <v>133</v>
      </c>
      <c r="E60" s="496" t="s">
        <v>439</v>
      </c>
      <c r="F60" s="195" t="s">
        <v>440</v>
      </c>
      <c r="G60" s="497"/>
      <c r="H60" s="196"/>
    </row>
    <row r="61" spans="1:18" ht="15">
      <c r="A61" s="495" t="s">
        <v>441</v>
      </c>
      <c r="B61" s="199" t="s">
        <v>442</v>
      </c>
      <c r="C61" s="500"/>
      <c r="D61" s="500"/>
      <c r="E61" s="499" t="s">
        <v>443</v>
      </c>
      <c r="F61" s="231" t="s">
        <v>444</v>
      </c>
      <c r="G61" s="501">
        <f>SUM(G62:G68)</f>
        <v>1718</v>
      </c>
      <c r="H61" s="201">
        <f>SUM(H62:H68)</f>
        <v>1730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445</v>
      </c>
      <c r="B62" s="199" t="s">
        <v>446</v>
      </c>
      <c r="C62" s="194"/>
      <c r="D62" s="194"/>
      <c r="E62" s="499" t="s">
        <v>447</v>
      </c>
      <c r="F62" s="195" t="s">
        <v>448</v>
      </c>
      <c r="G62" s="196">
        <v>359</v>
      </c>
      <c r="H62" s="196">
        <v>351</v>
      </c>
    </row>
    <row r="63" spans="1:13" ht="15">
      <c r="A63" s="495" t="s">
        <v>449</v>
      </c>
      <c r="B63" s="193" t="s">
        <v>450</v>
      </c>
      <c r="C63" s="500"/>
      <c r="D63" s="500"/>
      <c r="E63" s="496" t="s">
        <v>451</v>
      </c>
      <c r="F63" s="195" t="s">
        <v>452</v>
      </c>
      <c r="G63" s="196"/>
      <c r="H63" s="196"/>
      <c r="M63" s="213"/>
    </row>
    <row r="64" spans="1:15" ht="15">
      <c r="A64" s="495" t="s">
        <v>11</v>
      </c>
      <c r="B64" s="206" t="s">
        <v>453</v>
      </c>
      <c r="C64" s="502">
        <f>SUM(C58:C63)</f>
        <v>501</v>
      </c>
      <c r="D64" s="207">
        <f>SUM(D58:D63)</f>
        <v>220</v>
      </c>
      <c r="E64" s="496" t="s">
        <v>454</v>
      </c>
      <c r="F64" s="195" t="s">
        <v>455</v>
      </c>
      <c r="G64" s="196">
        <v>1121</v>
      </c>
      <c r="H64" s="196">
        <v>890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456</v>
      </c>
      <c r="F65" s="195" t="s">
        <v>457</v>
      </c>
      <c r="G65" s="497">
        <v>11</v>
      </c>
      <c r="H65" s="497">
        <v>35</v>
      </c>
    </row>
    <row r="66" spans="1:8" ht="15">
      <c r="A66" s="495" t="s">
        <v>458</v>
      </c>
      <c r="B66" s="193"/>
      <c r="C66" s="212"/>
      <c r="D66" s="207"/>
      <c r="E66" s="496" t="s">
        <v>459</v>
      </c>
      <c r="F66" s="195" t="s">
        <v>460</v>
      </c>
      <c r="G66" s="497">
        <v>10</v>
      </c>
      <c r="H66" s="497"/>
    </row>
    <row r="67" spans="1:8" ht="15">
      <c r="A67" s="495" t="s">
        <v>461</v>
      </c>
      <c r="B67" s="193" t="s">
        <v>462</v>
      </c>
      <c r="C67" s="194">
        <v>2009</v>
      </c>
      <c r="D67" s="194">
        <v>1746</v>
      </c>
      <c r="E67" s="496" t="s">
        <v>463</v>
      </c>
      <c r="F67" s="195" t="s">
        <v>464</v>
      </c>
      <c r="G67" s="497">
        <v>17</v>
      </c>
      <c r="H67" s="497">
        <v>15</v>
      </c>
    </row>
    <row r="68" spans="1:8" ht="15">
      <c r="A68" s="495" t="s">
        <v>465</v>
      </c>
      <c r="B68" s="193" t="s">
        <v>466</v>
      </c>
      <c r="C68" s="500">
        <v>2238</v>
      </c>
      <c r="D68" s="500">
        <v>4537</v>
      </c>
      <c r="E68" s="496" t="s">
        <v>467</v>
      </c>
      <c r="F68" s="195" t="s">
        <v>468</v>
      </c>
      <c r="G68" s="196">
        <v>200</v>
      </c>
      <c r="H68" s="196">
        <v>439</v>
      </c>
    </row>
    <row r="69" spans="1:8" ht="15">
      <c r="A69" s="495" t="s">
        <v>469</v>
      </c>
      <c r="B69" s="193" t="s">
        <v>470</v>
      </c>
      <c r="C69" s="500">
        <v>684</v>
      </c>
      <c r="D69" s="500">
        <v>609</v>
      </c>
      <c r="E69" s="504" t="s">
        <v>17</v>
      </c>
      <c r="F69" s="195" t="s">
        <v>471</v>
      </c>
      <c r="G69" s="497">
        <v>2498</v>
      </c>
      <c r="H69" s="497">
        <v>1507</v>
      </c>
    </row>
    <row r="70" spans="1:8" ht="15">
      <c r="A70" s="495" t="s">
        <v>472</v>
      </c>
      <c r="B70" s="193" t="s">
        <v>473</v>
      </c>
      <c r="C70" s="194">
        <v>1100</v>
      </c>
      <c r="D70" s="194">
        <v>1000</v>
      </c>
      <c r="E70" s="496" t="s">
        <v>474</v>
      </c>
      <c r="F70" s="195" t="s">
        <v>475</v>
      </c>
      <c r="G70" s="196"/>
      <c r="H70" s="196"/>
    </row>
    <row r="71" spans="1:18" ht="15">
      <c r="A71" s="495" t="s">
        <v>476</v>
      </c>
      <c r="B71" s="193" t="s">
        <v>477</v>
      </c>
      <c r="C71" s="194"/>
      <c r="D71" s="194"/>
      <c r="E71" s="506" t="s">
        <v>313</v>
      </c>
      <c r="F71" s="232" t="s">
        <v>478</v>
      </c>
      <c r="G71" s="519">
        <f>G59+G60+G61+G69+G70</f>
        <v>4332</v>
      </c>
      <c r="H71" s="233">
        <f>H59+H60+H61+H69+H70</f>
        <v>3358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479</v>
      </c>
      <c r="B72" s="193" t="s">
        <v>480</v>
      </c>
      <c r="C72" s="500">
        <v>215</v>
      </c>
      <c r="D72" s="500"/>
      <c r="E72" s="499"/>
      <c r="F72" s="234"/>
      <c r="G72" s="235"/>
      <c r="H72" s="236"/>
    </row>
    <row r="73" spans="1:8" ht="15">
      <c r="A73" s="495" t="s">
        <v>481</v>
      </c>
      <c r="B73" s="193" t="s">
        <v>482</v>
      </c>
      <c r="C73" s="500"/>
      <c r="D73" s="500"/>
      <c r="E73" s="520"/>
      <c r="F73" s="237"/>
      <c r="G73" s="238"/>
      <c r="H73" s="239"/>
    </row>
    <row r="74" spans="1:8" ht="15">
      <c r="A74" s="495" t="s">
        <v>483</v>
      </c>
      <c r="B74" s="193" t="s">
        <v>484</v>
      </c>
      <c r="C74" s="500">
        <v>28</v>
      </c>
      <c r="D74" s="500">
        <v>41</v>
      </c>
      <c r="E74" s="496" t="s">
        <v>485</v>
      </c>
      <c r="F74" s="240" t="s">
        <v>486</v>
      </c>
      <c r="G74" s="196"/>
      <c r="H74" s="196"/>
    </row>
    <row r="75" spans="1:15" ht="15">
      <c r="A75" s="495" t="s">
        <v>16</v>
      </c>
      <c r="B75" s="206" t="s">
        <v>487</v>
      </c>
      <c r="C75" s="502">
        <f>SUM(C67:C74)</f>
        <v>6274</v>
      </c>
      <c r="D75" s="207">
        <f>SUM(D67:D74)</f>
        <v>7933</v>
      </c>
      <c r="E75" s="504" t="s">
        <v>414</v>
      </c>
      <c r="F75" s="200" t="s">
        <v>488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489</v>
      </c>
      <c r="F76" s="200" t="s">
        <v>490</v>
      </c>
      <c r="G76" s="196"/>
      <c r="H76" s="196"/>
    </row>
    <row r="77" spans="1:13" ht="15">
      <c r="A77" s="495" t="s">
        <v>491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492</v>
      </c>
      <c r="B78" s="193" t="s">
        <v>493</v>
      </c>
      <c r="C78" s="502">
        <f>SUM(C79:C81)</f>
        <v>11</v>
      </c>
      <c r="D78" s="207">
        <f>SUM(D79:D81)</f>
        <v>11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494</v>
      </c>
      <c r="B79" s="193" t="s">
        <v>495</v>
      </c>
      <c r="C79" s="500"/>
      <c r="D79" s="194"/>
      <c r="E79" s="504" t="s">
        <v>496</v>
      </c>
      <c r="F79" s="221" t="s">
        <v>497</v>
      </c>
      <c r="G79" s="521">
        <f>G71+G74+G75+G76</f>
        <v>4332</v>
      </c>
      <c r="H79" s="244">
        <f>H71+H74+H75+H76</f>
        <v>3358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498</v>
      </c>
      <c r="B80" s="193" t="s">
        <v>499</v>
      </c>
      <c r="C80" s="500"/>
      <c r="D80" s="194"/>
      <c r="E80" s="496"/>
      <c r="F80" s="245"/>
      <c r="G80" s="522"/>
      <c r="H80" s="247"/>
    </row>
    <row r="81" spans="1:8" ht="15">
      <c r="A81" s="495" t="s">
        <v>500</v>
      </c>
      <c r="B81" s="193" t="s">
        <v>501</v>
      </c>
      <c r="C81" s="500">
        <v>11</v>
      </c>
      <c r="D81" s="500">
        <v>11</v>
      </c>
      <c r="E81" s="520"/>
      <c r="F81" s="246"/>
      <c r="G81" s="522"/>
      <c r="H81" s="247"/>
    </row>
    <row r="82" spans="1:8" ht="15">
      <c r="A82" s="495" t="s">
        <v>502</v>
      </c>
      <c r="B82" s="193" t="s">
        <v>503</v>
      </c>
      <c r="C82" s="500"/>
      <c r="D82" s="194"/>
      <c r="E82" s="512"/>
      <c r="F82" s="246"/>
      <c r="G82" s="522"/>
      <c r="H82" s="247"/>
    </row>
    <row r="83" spans="1:8" ht="15">
      <c r="A83" s="495" t="s">
        <v>387</v>
      </c>
      <c r="B83" s="193" t="s">
        <v>504</v>
      </c>
      <c r="C83" s="500"/>
      <c r="D83" s="194"/>
      <c r="E83" s="520"/>
      <c r="F83" s="246"/>
      <c r="G83" s="522"/>
      <c r="H83" s="247"/>
    </row>
    <row r="84" spans="1:14" ht="15">
      <c r="A84" s="495" t="s">
        <v>505</v>
      </c>
      <c r="B84" s="206" t="s">
        <v>506</v>
      </c>
      <c r="C84" s="502">
        <f>C83+C82+C78</f>
        <v>11</v>
      </c>
      <c r="D84" s="207">
        <f>D83+D82+D78</f>
        <v>11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507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508</v>
      </c>
      <c r="B87" s="193" t="s">
        <v>509</v>
      </c>
      <c r="C87" s="500">
        <v>7781</v>
      </c>
      <c r="D87" s="500">
        <v>3841</v>
      </c>
      <c r="E87" s="520"/>
      <c r="F87" s="246"/>
      <c r="G87" s="522"/>
      <c r="H87" s="247"/>
      <c r="M87" s="213"/>
    </row>
    <row r="88" spans="1:8" ht="15">
      <c r="A88" s="495" t="s">
        <v>510</v>
      </c>
      <c r="B88" s="193" t="s">
        <v>511</v>
      </c>
      <c r="C88" s="500">
        <v>90</v>
      </c>
      <c r="D88" s="500">
        <v>2406</v>
      </c>
      <c r="E88" s="512"/>
      <c r="F88" s="246"/>
      <c r="G88" s="522"/>
      <c r="H88" s="247"/>
    </row>
    <row r="89" spans="1:13" ht="15">
      <c r="A89" s="495" t="s">
        <v>512</v>
      </c>
      <c r="B89" s="193" t="s">
        <v>513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514</v>
      </c>
      <c r="B90" s="193" t="s">
        <v>515</v>
      </c>
      <c r="C90" s="500"/>
      <c r="D90" s="194"/>
      <c r="E90" s="512"/>
      <c r="F90" s="246"/>
      <c r="G90" s="522"/>
      <c r="H90" s="247"/>
    </row>
    <row r="91" spans="1:14" ht="15">
      <c r="A91" s="495" t="s">
        <v>516</v>
      </c>
      <c r="B91" s="206" t="s">
        <v>517</v>
      </c>
      <c r="C91" s="502">
        <f>SUM(C87:C90)</f>
        <v>7871</v>
      </c>
      <c r="D91" s="207">
        <f>SUM(D87:D90)</f>
        <v>6247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518</v>
      </c>
      <c r="B92" s="206" t="s">
        <v>519</v>
      </c>
      <c r="C92" s="500"/>
      <c r="D92" s="500"/>
      <c r="E92" s="512"/>
      <c r="F92" s="246"/>
      <c r="G92" s="522"/>
      <c r="H92" s="247"/>
    </row>
    <row r="93" spans="1:14" ht="15">
      <c r="A93" s="495" t="s">
        <v>520</v>
      </c>
      <c r="B93" s="248" t="s">
        <v>521</v>
      </c>
      <c r="C93" s="502">
        <f>C64+C75+C84+C91+C92</f>
        <v>14657</v>
      </c>
      <c r="D93" s="207">
        <f>D64+D75+D84+D91+D92</f>
        <v>14411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522</v>
      </c>
      <c r="B94" s="249" t="s">
        <v>523</v>
      </c>
      <c r="C94" s="267">
        <f>C93+C55</f>
        <v>35498</v>
      </c>
      <c r="D94" s="250">
        <f>D93+D55</f>
        <v>33625</v>
      </c>
      <c r="E94" s="524" t="s">
        <v>524</v>
      </c>
      <c r="F94" s="251" t="s">
        <v>525</v>
      </c>
      <c r="G94" s="267">
        <f>G36+G39+G55+G79</f>
        <v>35498</v>
      </c>
      <c r="H94" s="488">
        <f>H36+H39+H55+H79</f>
        <v>33625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526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873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857</v>
      </c>
      <c r="E102" s="568"/>
      <c r="G102" s="569" t="s">
        <v>863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23:D26 C40:D44 C35:D38 C20:D21 C53:D54 C47:D50 C67:D74 C58:D63 C79:D83 C92:D92 G74:H76 G19:H19 G28:H28 G11:H13 G59:H60 G22:H24 G43:H48 G31:H3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8">
      <selection activeCell="D58" sqref="D58:E58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861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64" t="s">
        <v>273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01.01.2008 - 30.06.2008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1676</v>
      </c>
      <c r="D12" s="29">
        <v>1237</v>
      </c>
      <c r="E12" s="27" t="s">
        <v>34</v>
      </c>
      <c r="F12" s="66" t="s">
        <v>35</v>
      </c>
      <c r="G12" s="67">
        <v>4858</v>
      </c>
      <c r="H12" s="67">
        <v>3795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782</v>
      </c>
      <c r="D13" s="29">
        <v>836</v>
      </c>
      <c r="E13" s="27" t="s">
        <v>38</v>
      </c>
      <c r="F13" s="66" t="s">
        <v>39</v>
      </c>
      <c r="G13" s="67">
        <v>256</v>
      </c>
      <c r="H13" s="67">
        <v>163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1644</v>
      </c>
      <c r="D14" s="29">
        <v>1313</v>
      </c>
      <c r="E14" s="30" t="s">
        <v>42</v>
      </c>
      <c r="F14" s="66" t="s">
        <v>43</v>
      </c>
      <c r="G14" s="67">
        <v>1423</v>
      </c>
      <c r="H14" s="67">
        <v>815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349</v>
      </c>
      <c r="D15" s="29">
        <v>228</v>
      </c>
      <c r="E15" s="30" t="s">
        <v>17</v>
      </c>
      <c r="F15" s="66" t="s">
        <v>46</v>
      </c>
      <c r="G15" s="67"/>
      <c r="H15" s="67">
        <v>26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81</v>
      </c>
      <c r="D16" s="29">
        <v>54</v>
      </c>
      <c r="E16" s="31" t="s">
        <v>11</v>
      </c>
      <c r="F16" s="68" t="s">
        <v>49</v>
      </c>
      <c r="G16" s="71">
        <f>SUM(G12:G15)</f>
        <v>6537</v>
      </c>
      <c r="H16" s="71">
        <f>SUM(H12:H15)</f>
        <v>4799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231</v>
      </c>
      <c r="D17" s="29">
        <v>176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80</v>
      </c>
      <c r="D19" s="32">
        <v>35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4843</v>
      </c>
      <c r="D22" s="36">
        <f>SUM(D12:D18)+D19</f>
        <v>3879</v>
      </c>
      <c r="E22" s="27" t="s">
        <v>66</v>
      </c>
      <c r="F22" s="70" t="s">
        <v>67</v>
      </c>
      <c r="G22" s="67">
        <v>11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419</v>
      </c>
      <c r="D25" s="29">
        <v>326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/>
      <c r="D26" s="29">
        <v>42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15</v>
      </c>
      <c r="D27" s="29"/>
      <c r="E27" s="31" t="s">
        <v>20</v>
      </c>
      <c r="F27" s="72" t="s">
        <v>83</v>
      </c>
      <c r="G27" s="64">
        <f>SUM(G22:G26)</f>
        <v>11</v>
      </c>
      <c r="H27" s="64">
        <f>SUM(H22:H26)</f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13</v>
      </c>
      <c r="D28" s="29">
        <v>48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447</v>
      </c>
      <c r="D29" s="36">
        <f>SUM(D25:D28)</f>
        <v>416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5290</v>
      </c>
      <c r="D31" s="26">
        <f>D29+D22</f>
        <v>4295</v>
      </c>
      <c r="E31" s="23" t="s">
        <v>88</v>
      </c>
      <c r="F31" s="72" t="s">
        <v>89</v>
      </c>
      <c r="G31" s="64">
        <f>G16+G18+G27</f>
        <v>6548</v>
      </c>
      <c r="H31" s="64">
        <f>H16+H18+H27</f>
        <v>4799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1258</v>
      </c>
      <c r="D33" s="26">
        <f>IF((H31-D31)&gt;0,H31-D31,0)</f>
        <v>504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5290</v>
      </c>
      <c r="D36" s="36">
        <f>D31+D34+D35</f>
        <v>4295</v>
      </c>
      <c r="E36" s="23" t="s">
        <v>102</v>
      </c>
      <c r="F36" s="72" t="s">
        <v>103</v>
      </c>
      <c r="G36" s="74">
        <f>G35+G34+G31</f>
        <v>6548</v>
      </c>
      <c r="H36" s="74">
        <f>H35+H34+H31</f>
        <v>4799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1258</v>
      </c>
      <c r="D37" s="26">
        <f>IF((H36-D36)&gt;0,H36-D36,0)</f>
        <v>504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98</v>
      </c>
      <c r="D38" s="36">
        <f>D39+D40+D41</f>
        <v>65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98</v>
      </c>
      <c r="D40" s="42">
        <v>65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1160</v>
      </c>
      <c r="D42" s="532">
        <f>+IF((H36-D36-D38)&gt;0,H36-D36-D38,0)</f>
        <v>439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1160</v>
      </c>
      <c r="D44" s="24">
        <f>IF(H42=0,IF(D42-D43&gt;0,D42-D43+H43,0),IF(H42-H43&lt;0,H43-H42+D42,0))</f>
        <v>439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6548</v>
      </c>
      <c r="D45" s="36">
        <f>D36+D38+D42</f>
        <v>4799</v>
      </c>
      <c r="E45" s="46" t="s">
        <v>129</v>
      </c>
      <c r="F45" s="43" t="s">
        <v>130</v>
      </c>
      <c r="G45" s="74">
        <f>G42+G36</f>
        <v>6548</v>
      </c>
      <c r="H45" s="74">
        <f>H42+H36</f>
        <v>4799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857</v>
      </c>
      <c r="E58" s="570"/>
      <c r="F58" s="571" t="s">
        <v>863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7">
      <selection activeCell="B48" sqref="B48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861</v>
      </c>
      <c r="C4" s="129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01.01.2008 - 30.06.2008 г.</v>
      </c>
      <c r="C6" s="131"/>
      <c r="D6" s="122"/>
    </row>
    <row r="7" spans="1:4" ht="12.75">
      <c r="A7" s="57"/>
      <c r="B7" s="58"/>
      <c r="C7" s="131"/>
      <c r="D7" s="122" t="s">
        <v>277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9726</v>
      </c>
      <c r="D11" s="489">
        <v>5822</v>
      </c>
    </row>
    <row r="12" spans="1:4" ht="12.75">
      <c r="A12" s="136" t="s">
        <v>138</v>
      </c>
      <c r="B12" s="137" t="s">
        <v>139</v>
      </c>
      <c r="C12" s="489">
        <v>-3941</v>
      </c>
      <c r="D12" s="489">
        <v>-3348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-404</v>
      </c>
      <c r="D14" s="489">
        <v>-242</v>
      </c>
    </row>
    <row r="15" spans="1:4" ht="24">
      <c r="A15" s="136" t="s">
        <v>144</v>
      </c>
      <c r="B15" s="137" t="s">
        <v>145</v>
      </c>
      <c r="C15" s="489">
        <v>-211</v>
      </c>
      <c r="D15" s="489">
        <v>-389</v>
      </c>
    </row>
    <row r="16" spans="1:4" ht="24">
      <c r="A16" s="139" t="s">
        <v>146</v>
      </c>
      <c r="B16" s="137" t="s">
        <v>147</v>
      </c>
      <c r="C16" s="489">
        <v>-605</v>
      </c>
      <c r="D16" s="489"/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-9</v>
      </c>
      <c r="D19" s="489"/>
    </row>
    <row r="20" spans="1:4" ht="24">
      <c r="A20" s="136" t="s">
        <v>154</v>
      </c>
      <c r="B20" s="137" t="s">
        <v>155</v>
      </c>
      <c r="C20" s="489">
        <v>-9</v>
      </c>
      <c r="D20" s="489">
        <v>85</v>
      </c>
    </row>
    <row r="21" spans="1:4" ht="24">
      <c r="A21" s="142" t="s">
        <v>156</v>
      </c>
      <c r="B21" s="143" t="s">
        <v>157</v>
      </c>
      <c r="C21" s="134">
        <f>SUM(C11:C20)</f>
        <v>4547</v>
      </c>
      <c r="D21" s="134">
        <f>SUM(D11:D20)</f>
        <v>1928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-1144</v>
      </c>
      <c r="D23" s="489">
        <v>-1093</v>
      </c>
    </row>
    <row r="24" spans="1:4" ht="24">
      <c r="A24" s="136" t="s">
        <v>161</v>
      </c>
      <c r="B24" s="137" t="s">
        <v>162</v>
      </c>
      <c r="C24" s="489"/>
      <c r="D24" s="138">
        <v>31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/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>
        <v>-6</v>
      </c>
      <c r="D32" s="138">
        <v>-5</v>
      </c>
    </row>
    <row r="33" spans="1:4" ht="12.75">
      <c r="A33" s="142" t="s">
        <v>178</v>
      </c>
      <c r="B33" s="143" t="s">
        <v>179</v>
      </c>
      <c r="C33" s="134">
        <f>SUM(C23:C32)</f>
        <v>-1150</v>
      </c>
      <c r="D33" s="134">
        <f>SUM(D23:D32)</f>
        <v>-1067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>
        <v>-165</v>
      </c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197</v>
      </c>
      <c r="D37" s="489">
        <v>1401</v>
      </c>
    </row>
    <row r="38" spans="1:4" ht="12.75">
      <c r="A38" s="136" t="s">
        <v>187</v>
      </c>
      <c r="B38" s="137" t="s">
        <v>188</v>
      </c>
      <c r="C38" s="489">
        <v>-154</v>
      </c>
      <c r="D38" s="489">
        <v>-583</v>
      </c>
    </row>
    <row r="39" spans="1:4" ht="12.75">
      <c r="A39" s="136" t="s">
        <v>189</v>
      </c>
      <c r="B39" s="137" t="s">
        <v>190</v>
      </c>
      <c r="C39" s="489">
        <v>-1635</v>
      </c>
      <c r="D39" s="489">
        <v>-1428</v>
      </c>
    </row>
    <row r="40" spans="1:4" ht="24">
      <c r="A40" s="136" t="s">
        <v>191</v>
      </c>
      <c r="B40" s="137" t="s">
        <v>192</v>
      </c>
      <c r="C40" s="489">
        <v>-6</v>
      </c>
      <c r="D40" s="489">
        <v>-158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-10</v>
      </c>
      <c r="D42" s="489">
        <v>-45</v>
      </c>
    </row>
    <row r="43" spans="1:4" ht="24">
      <c r="A43" s="142" t="s">
        <v>197</v>
      </c>
      <c r="B43" s="143" t="s">
        <v>198</v>
      </c>
      <c r="C43" s="134">
        <f>SUM(C35:C42)</f>
        <v>-1773</v>
      </c>
      <c r="D43" s="134">
        <f>SUM(D35:D42)</f>
        <v>-813</v>
      </c>
    </row>
    <row r="44" spans="1:4" ht="24">
      <c r="A44" s="146" t="s">
        <v>199</v>
      </c>
      <c r="B44" s="143" t="s">
        <v>200</v>
      </c>
      <c r="C44" s="134">
        <f>C43+C33+C21</f>
        <v>1624</v>
      </c>
      <c r="D44" s="134">
        <f>D43+D33+D21</f>
        <v>48</v>
      </c>
    </row>
    <row r="45" spans="1:4" ht="12.75">
      <c r="A45" s="132" t="s">
        <v>201</v>
      </c>
      <c r="B45" s="144" t="s">
        <v>202</v>
      </c>
      <c r="C45" s="134">
        <v>6247</v>
      </c>
      <c r="D45" s="147">
        <v>636</v>
      </c>
    </row>
    <row r="46" spans="1:4" ht="24">
      <c r="A46" s="132" t="s">
        <v>203</v>
      </c>
      <c r="B46" s="144" t="s">
        <v>204</v>
      </c>
      <c r="C46" s="134">
        <f>C45+C44</f>
        <v>7871</v>
      </c>
      <c r="D46" s="134">
        <f>D45+D44</f>
        <v>684</v>
      </c>
    </row>
    <row r="47" spans="1:4" ht="12.75">
      <c r="A47" s="136" t="s">
        <v>205</v>
      </c>
      <c r="B47" s="144" t="s">
        <v>206</v>
      </c>
      <c r="C47" s="526">
        <v>7871</v>
      </c>
      <c r="D47" s="526">
        <v>684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873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857</v>
      </c>
      <c r="C59" s="562" t="s">
        <v>863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E32" sqref="E32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82" t="s">
        <v>209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861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274</v>
      </c>
      <c r="B4" s="564" t="s">
        <v>273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01.01.2008 - 30.06.2008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63" t="s">
        <v>212</v>
      </c>
      <c r="B7" s="584" t="s">
        <v>213</v>
      </c>
      <c r="C7" s="56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63" t="s">
        <v>220</v>
      </c>
      <c r="L7" s="563" t="s">
        <v>221</v>
      </c>
      <c r="M7" s="579" t="s">
        <v>222</v>
      </c>
    </row>
    <row r="8" spans="1:13" s="486" customFormat="1" ht="12.75">
      <c r="A8" s="573"/>
      <c r="B8" s="585"/>
      <c r="C8" s="573"/>
      <c r="D8" s="563" t="s">
        <v>215</v>
      </c>
      <c r="E8" s="563" t="s">
        <v>216</v>
      </c>
      <c r="F8" s="576" t="s">
        <v>217</v>
      </c>
      <c r="G8" s="577"/>
      <c r="H8" s="578"/>
      <c r="I8" s="563" t="s">
        <v>218</v>
      </c>
      <c r="J8" s="563" t="s">
        <v>219</v>
      </c>
      <c r="K8" s="573"/>
      <c r="L8" s="573"/>
      <c r="M8" s="580"/>
    </row>
    <row r="9" spans="1:13" ht="24">
      <c r="A9" s="574"/>
      <c r="B9" s="586"/>
      <c r="C9" s="574"/>
      <c r="D9" s="574"/>
      <c r="E9" s="574"/>
      <c r="F9" s="2" t="s">
        <v>223</v>
      </c>
      <c r="G9" s="2" t="s">
        <v>224</v>
      </c>
      <c r="H9" s="2" t="s">
        <v>225</v>
      </c>
      <c r="I9" s="574"/>
      <c r="J9" s="574"/>
      <c r="K9" s="574"/>
      <c r="L9" s="574"/>
      <c r="M9" s="581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7500</v>
      </c>
      <c r="D12" s="9">
        <v>9616</v>
      </c>
      <c r="E12" s="9"/>
      <c r="F12" s="9">
        <v>99</v>
      </c>
      <c r="G12" s="9"/>
      <c r="H12" s="10"/>
      <c r="I12" s="9">
        <v>4677</v>
      </c>
      <c r="J12" s="9">
        <v>-305</v>
      </c>
      <c r="K12" s="10"/>
      <c r="L12" s="11">
        <f>SUM(C12:K12)</f>
        <v>21587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99</v>
      </c>
      <c r="G16" s="12">
        <f t="shared" si="2"/>
        <v>0</v>
      </c>
      <c r="H16" s="12">
        <f t="shared" si="2"/>
        <v>0</v>
      </c>
      <c r="I16" s="12">
        <f t="shared" si="2"/>
        <v>4677</v>
      </c>
      <c r="J16" s="12">
        <f t="shared" si="2"/>
        <v>-305</v>
      </c>
      <c r="K16" s="12">
        <f t="shared" si="2"/>
        <v>0</v>
      </c>
      <c r="L16" s="11">
        <f t="shared" si="1"/>
        <v>21587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1160</v>
      </c>
      <c r="J17" s="11"/>
      <c r="K17" s="10"/>
      <c r="L17" s="11">
        <f t="shared" si="1"/>
        <v>1160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>
        <v>-390</v>
      </c>
      <c r="E29" s="10"/>
      <c r="F29" s="10"/>
      <c r="G29" s="10"/>
      <c r="H29" s="10"/>
      <c r="I29" s="10"/>
      <c r="J29" s="10"/>
      <c r="K29" s="10"/>
      <c r="L29" s="11">
        <f t="shared" si="1"/>
        <v>-390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9226</v>
      </c>
      <c r="E30" s="12">
        <f t="shared" si="6"/>
        <v>0</v>
      </c>
      <c r="F30" s="12">
        <f t="shared" si="6"/>
        <v>99</v>
      </c>
      <c r="G30" s="12">
        <f t="shared" si="6"/>
        <v>0</v>
      </c>
      <c r="H30" s="12">
        <f t="shared" si="6"/>
        <v>0</v>
      </c>
      <c r="I30" s="12">
        <f t="shared" si="6"/>
        <v>5837</v>
      </c>
      <c r="J30" s="12">
        <f t="shared" si="6"/>
        <v>-305</v>
      </c>
      <c r="K30" s="12">
        <f t="shared" si="6"/>
        <v>0</v>
      </c>
      <c r="L30" s="11">
        <f t="shared" si="1"/>
        <v>22357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9226</v>
      </c>
      <c r="E33" s="12">
        <f t="shared" si="7"/>
        <v>0</v>
      </c>
      <c r="F33" s="12">
        <f t="shared" si="7"/>
        <v>99</v>
      </c>
      <c r="G33" s="12">
        <f t="shared" si="7"/>
        <v>0</v>
      </c>
      <c r="H33" s="12">
        <f t="shared" si="7"/>
        <v>0</v>
      </c>
      <c r="I33" s="12">
        <f t="shared" si="7"/>
        <v>5837</v>
      </c>
      <c r="J33" s="12">
        <f t="shared" si="7"/>
        <v>-305</v>
      </c>
      <c r="K33" s="12">
        <f t="shared" si="7"/>
        <v>0</v>
      </c>
      <c r="L33" s="11">
        <f t="shared" si="1"/>
        <v>22357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874</v>
      </c>
      <c r="B37" s="16"/>
      <c r="C37" s="112"/>
      <c r="D37" s="583" t="s">
        <v>276</v>
      </c>
      <c r="E37" s="583"/>
      <c r="F37" s="583"/>
      <c r="G37" s="583"/>
      <c r="H37" s="583"/>
      <c r="I37" s="583"/>
      <c r="J37" s="112" t="s">
        <v>275</v>
      </c>
      <c r="K37" s="112"/>
      <c r="L37" s="583"/>
      <c r="M37" s="58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75" t="s">
        <v>857</v>
      </c>
      <c r="F39" s="575"/>
      <c r="G39" s="575"/>
      <c r="H39" s="115"/>
      <c r="I39" s="115"/>
      <c r="J39" s="115"/>
      <c r="K39" s="575" t="s">
        <v>863</v>
      </c>
      <c r="L39" s="575"/>
      <c r="M39" s="575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3">
      <selection activeCell="H47" sqref="H47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588" t="s">
        <v>133</v>
      </c>
      <c r="B2" s="589"/>
      <c r="C2" s="536"/>
      <c r="D2" s="536"/>
      <c r="E2" s="564" t="s">
        <v>861</v>
      </c>
      <c r="F2" s="590"/>
      <c r="G2" s="590"/>
      <c r="H2" s="536"/>
      <c r="I2" s="537"/>
      <c r="J2" s="537"/>
      <c r="K2" s="537"/>
      <c r="L2" s="537"/>
      <c r="M2" s="591" t="s">
        <v>1</v>
      </c>
      <c r="N2" s="592"/>
      <c r="O2" s="592"/>
      <c r="P2" s="593">
        <v>130472125</v>
      </c>
      <c r="Q2" s="593"/>
      <c r="R2" s="60"/>
    </row>
    <row r="3" spans="1:18" ht="15" customHeight="1">
      <c r="A3" s="588" t="s">
        <v>3</v>
      </c>
      <c r="B3" s="589"/>
      <c r="C3" s="538"/>
      <c r="D3" s="538"/>
      <c r="E3" s="565" t="str">
        <f>'справка №1-БАЛАНС'!E5</f>
        <v>01.01.2008 - 30.06.2008 г.</v>
      </c>
      <c r="F3" s="564"/>
      <c r="G3" s="564"/>
      <c r="H3" s="539"/>
      <c r="I3" s="539"/>
      <c r="J3" s="539"/>
      <c r="K3" s="539"/>
      <c r="L3" s="539"/>
      <c r="M3" s="594" t="s">
        <v>2</v>
      </c>
      <c r="N3" s="594"/>
      <c r="O3" s="540"/>
      <c r="P3" s="595"/>
      <c r="Q3" s="595"/>
      <c r="R3" s="61"/>
    </row>
    <row r="4" spans="1:18" ht="12.75">
      <c r="A4" s="541" t="s">
        <v>528</v>
      </c>
      <c r="B4" s="542"/>
      <c r="C4" s="542"/>
      <c r="D4" s="539"/>
      <c r="E4" s="596"/>
      <c r="F4" s="597"/>
      <c r="G4" s="597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529</v>
      </c>
    </row>
    <row r="5" spans="1:18" s="543" customFormat="1" ht="30.75" customHeight="1">
      <c r="A5" s="598" t="s">
        <v>212</v>
      </c>
      <c r="B5" s="599"/>
      <c r="C5" s="602" t="s">
        <v>5</v>
      </c>
      <c r="D5" s="275" t="s">
        <v>530</v>
      </c>
      <c r="E5" s="275"/>
      <c r="F5" s="275"/>
      <c r="G5" s="275"/>
      <c r="H5" s="275" t="s">
        <v>531</v>
      </c>
      <c r="I5" s="275"/>
      <c r="J5" s="604" t="s">
        <v>532</v>
      </c>
      <c r="K5" s="275" t="s">
        <v>533</v>
      </c>
      <c r="L5" s="275"/>
      <c r="M5" s="275"/>
      <c r="N5" s="275"/>
      <c r="O5" s="275" t="s">
        <v>531</v>
      </c>
      <c r="P5" s="275"/>
      <c r="Q5" s="604" t="s">
        <v>534</v>
      </c>
      <c r="R5" s="604" t="s">
        <v>535</v>
      </c>
    </row>
    <row r="6" spans="1:18" s="543" customFormat="1" ht="48">
      <c r="A6" s="600"/>
      <c r="B6" s="601"/>
      <c r="C6" s="603"/>
      <c r="D6" s="277" t="s">
        <v>536</v>
      </c>
      <c r="E6" s="277" t="s">
        <v>537</v>
      </c>
      <c r="F6" s="277" t="s">
        <v>538</v>
      </c>
      <c r="G6" s="277" t="s">
        <v>539</v>
      </c>
      <c r="H6" s="277" t="s">
        <v>540</v>
      </c>
      <c r="I6" s="277" t="s">
        <v>541</v>
      </c>
      <c r="J6" s="605"/>
      <c r="K6" s="277" t="s">
        <v>536</v>
      </c>
      <c r="L6" s="277" t="s">
        <v>542</v>
      </c>
      <c r="M6" s="277" t="s">
        <v>543</v>
      </c>
      <c r="N6" s="277" t="s">
        <v>544</v>
      </c>
      <c r="O6" s="277" t="s">
        <v>540</v>
      </c>
      <c r="P6" s="277" t="s">
        <v>541</v>
      </c>
      <c r="Q6" s="605"/>
      <c r="R6" s="605"/>
    </row>
    <row r="7" spans="1:18" s="543" customFormat="1" ht="12">
      <c r="A7" s="544" t="s">
        <v>545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546</v>
      </c>
      <c r="B8" s="546" t="s">
        <v>860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547</v>
      </c>
      <c r="B9" s="548" t="s">
        <v>548</v>
      </c>
      <c r="C9" s="279" t="s">
        <v>549</v>
      </c>
      <c r="D9" s="280">
        <v>2245</v>
      </c>
      <c r="E9" s="280">
        <v>13</v>
      </c>
      <c r="F9" s="280"/>
      <c r="G9" s="281">
        <f>D9+E9-F9</f>
        <v>2258</v>
      </c>
      <c r="H9" s="282"/>
      <c r="I9" s="282"/>
      <c r="J9" s="281">
        <f>G9+H9-I9</f>
        <v>2258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2258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550</v>
      </c>
      <c r="B10" s="548" t="s">
        <v>551</v>
      </c>
      <c r="C10" s="279" t="s">
        <v>552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553</v>
      </c>
      <c r="B11" s="548" t="s">
        <v>554</v>
      </c>
      <c r="C11" s="279" t="s">
        <v>555</v>
      </c>
      <c r="D11" s="280">
        <v>18452</v>
      </c>
      <c r="E11" s="280">
        <v>2840</v>
      </c>
      <c r="F11" s="280"/>
      <c r="G11" s="281">
        <f t="shared" si="2"/>
        <v>21292</v>
      </c>
      <c r="H11" s="282"/>
      <c r="I11" s="282"/>
      <c r="J11" s="281">
        <f t="shared" si="3"/>
        <v>21292</v>
      </c>
      <c r="K11" s="282">
        <v>7318</v>
      </c>
      <c r="L11" s="282">
        <v>1109</v>
      </c>
      <c r="M11" s="282"/>
      <c r="N11" s="281">
        <f t="shared" si="4"/>
        <v>8427</v>
      </c>
      <c r="O11" s="282"/>
      <c r="P11" s="282"/>
      <c r="Q11" s="281">
        <f t="shared" si="0"/>
        <v>8427</v>
      </c>
      <c r="R11" s="281">
        <f t="shared" si="1"/>
        <v>12865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556</v>
      </c>
      <c r="B12" s="548" t="s">
        <v>557</v>
      </c>
      <c r="C12" s="279" t="s">
        <v>558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559</v>
      </c>
      <c r="B13" s="548" t="s">
        <v>560</v>
      </c>
      <c r="C13" s="279" t="s">
        <v>561</v>
      </c>
      <c r="D13" s="280">
        <v>823</v>
      </c>
      <c r="E13" s="280">
        <v>4</v>
      </c>
      <c r="F13" s="280"/>
      <c r="G13" s="281">
        <f t="shared" si="2"/>
        <v>827</v>
      </c>
      <c r="H13" s="282"/>
      <c r="I13" s="282"/>
      <c r="J13" s="281">
        <f t="shared" si="3"/>
        <v>827</v>
      </c>
      <c r="K13" s="282">
        <v>400</v>
      </c>
      <c r="L13" s="282">
        <v>88</v>
      </c>
      <c r="M13" s="282"/>
      <c r="N13" s="281">
        <f t="shared" si="4"/>
        <v>488</v>
      </c>
      <c r="O13" s="282"/>
      <c r="P13" s="282"/>
      <c r="Q13" s="281">
        <f t="shared" si="0"/>
        <v>488</v>
      </c>
      <c r="R13" s="281">
        <f t="shared" si="1"/>
        <v>339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562</v>
      </c>
      <c r="B14" s="548" t="s">
        <v>563</v>
      </c>
      <c r="C14" s="279" t="s">
        <v>564</v>
      </c>
      <c r="D14" s="280">
        <v>486</v>
      </c>
      <c r="E14" s="280">
        <v>175</v>
      </c>
      <c r="F14" s="280"/>
      <c r="G14" s="281">
        <f t="shared" si="2"/>
        <v>661</v>
      </c>
      <c r="H14" s="282"/>
      <c r="I14" s="282"/>
      <c r="J14" s="281">
        <f t="shared" si="3"/>
        <v>661</v>
      </c>
      <c r="K14" s="282">
        <v>200</v>
      </c>
      <c r="L14" s="282">
        <v>41</v>
      </c>
      <c r="M14" s="282"/>
      <c r="N14" s="281">
        <f t="shared" si="4"/>
        <v>241</v>
      </c>
      <c r="O14" s="282"/>
      <c r="P14" s="282"/>
      <c r="Q14" s="281">
        <f t="shared" si="0"/>
        <v>241</v>
      </c>
      <c r="R14" s="281">
        <f t="shared" si="1"/>
        <v>420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565</v>
      </c>
      <c r="B15" s="287" t="s">
        <v>566</v>
      </c>
      <c r="C15" s="284" t="s">
        <v>567</v>
      </c>
      <c r="D15" s="285">
        <v>437</v>
      </c>
      <c r="E15" s="285">
        <v>222</v>
      </c>
      <c r="F15" s="285"/>
      <c r="G15" s="281">
        <f t="shared" si="2"/>
        <v>659</v>
      </c>
      <c r="H15" s="286"/>
      <c r="I15" s="286"/>
      <c r="J15" s="281">
        <f t="shared" si="3"/>
        <v>659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659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568</v>
      </c>
      <c r="B16" s="287" t="s">
        <v>569</v>
      </c>
      <c r="C16" s="279" t="s">
        <v>570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571</v>
      </c>
      <c r="C17" s="288" t="s">
        <v>572</v>
      </c>
      <c r="D17" s="289">
        <f>SUM(D9:D16)</f>
        <v>22443</v>
      </c>
      <c r="E17" s="289">
        <f>SUM(E9:E16)</f>
        <v>3254</v>
      </c>
      <c r="F17" s="289">
        <f>SUM(F9:F16)</f>
        <v>0</v>
      </c>
      <c r="G17" s="281">
        <f t="shared" si="2"/>
        <v>25697</v>
      </c>
      <c r="H17" s="290">
        <f>SUM(H9:H16)</f>
        <v>0</v>
      </c>
      <c r="I17" s="290">
        <f>SUM(I9:I16)</f>
        <v>0</v>
      </c>
      <c r="J17" s="281">
        <f t="shared" si="3"/>
        <v>25697</v>
      </c>
      <c r="K17" s="290">
        <f>SUM(K9:K16)</f>
        <v>7918</v>
      </c>
      <c r="L17" s="290">
        <f>SUM(L9:L16)</f>
        <v>1238</v>
      </c>
      <c r="M17" s="290">
        <f>SUM(M9:M16)</f>
        <v>0</v>
      </c>
      <c r="N17" s="281">
        <f t="shared" si="4"/>
        <v>9156</v>
      </c>
      <c r="O17" s="290">
        <f>SUM(O9:O16)</f>
        <v>0</v>
      </c>
      <c r="P17" s="290">
        <f>SUM(P9:P16)</f>
        <v>0</v>
      </c>
      <c r="Q17" s="281">
        <f t="shared" si="0"/>
        <v>9156</v>
      </c>
      <c r="R17" s="281">
        <f t="shared" si="1"/>
        <v>16541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573</v>
      </c>
      <c r="B18" s="552" t="s">
        <v>574</v>
      </c>
      <c r="C18" s="288" t="s">
        <v>575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859</v>
      </c>
      <c r="B19" s="552" t="s">
        <v>576</v>
      </c>
      <c r="C19" s="288" t="s">
        <v>577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578</v>
      </c>
      <c r="B20" s="546" t="s">
        <v>579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547</v>
      </c>
      <c r="B21" s="548" t="s">
        <v>580</v>
      </c>
      <c r="C21" s="279" t="s">
        <v>581</v>
      </c>
      <c r="D21" s="280">
        <v>825</v>
      </c>
      <c r="E21" s="280"/>
      <c r="F21" s="280"/>
      <c r="G21" s="281">
        <f t="shared" si="2"/>
        <v>825</v>
      </c>
      <c r="H21" s="282"/>
      <c r="I21" s="282"/>
      <c r="J21" s="281">
        <f t="shared" si="3"/>
        <v>825</v>
      </c>
      <c r="K21" s="282">
        <v>172</v>
      </c>
      <c r="L21" s="282">
        <v>41</v>
      </c>
      <c r="M21" s="282"/>
      <c r="N21" s="281">
        <f t="shared" si="4"/>
        <v>213</v>
      </c>
      <c r="O21" s="282"/>
      <c r="P21" s="282"/>
      <c r="Q21" s="281">
        <f t="shared" si="0"/>
        <v>213</v>
      </c>
      <c r="R21" s="281">
        <f t="shared" si="1"/>
        <v>612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550</v>
      </c>
      <c r="B22" s="548" t="s">
        <v>582</v>
      </c>
      <c r="C22" s="279" t="s">
        <v>583</v>
      </c>
      <c r="D22" s="280">
        <v>2544</v>
      </c>
      <c r="E22" s="280">
        <v>87</v>
      </c>
      <c r="F22" s="280"/>
      <c r="G22" s="281">
        <f t="shared" si="2"/>
        <v>2631</v>
      </c>
      <c r="H22" s="282"/>
      <c r="I22" s="282"/>
      <c r="J22" s="281">
        <f t="shared" si="3"/>
        <v>2631</v>
      </c>
      <c r="K22" s="282">
        <v>1210</v>
      </c>
      <c r="L22" s="282">
        <v>159</v>
      </c>
      <c r="M22" s="282"/>
      <c r="N22" s="281">
        <f t="shared" si="4"/>
        <v>1369</v>
      </c>
      <c r="O22" s="282"/>
      <c r="P22" s="282"/>
      <c r="Q22" s="281">
        <f t="shared" si="0"/>
        <v>1369</v>
      </c>
      <c r="R22" s="281">
        <f t="shared" si="1"/>
        <v>1262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553</v>
      </c>
      <c r="B23" s="287" t="s">
        <v>584</v>
      </c>
      <c r="C23" s="279" t="s">
        <v>585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556</v>
      </c>
      <c r="B24" s="296" t="s">
        <v>569</v>
      </c>
      <c r="C24" s="279" t="s">
        <v>586</v>
      </c>
      <c r="D24" s="280">
        <v>2683</v>
      </c>
      <c r="E24" s="280">
        <v>161</v>
      </c>
      <c r="F24" s="280"/>
      <c r="G24" s="281">
        <f t="shared" si="2"/>
        <v>2844</v>
      </c>
      <c r="H24" s="282"/>
      <c r="I24" s="282"/>
      <c r="J24" s="281">
        <f t="shared" si="3"/>
        <v>2844</v>
      </c>
      <c r="K24" s="282">
        <v>510</v>
      </c>
      <c r="L24" s="282">
        <v>206</v>
      </c>
      <c r="M24" s="282"/>
      <c r="N24" s="281">
        <f t="shared" si="4"/>
        <v>716</v>
      </c>
      <c r="O24" s="282"/>
      <c r="P24" s="282"/>
      <c r="Q24" s="281">
        <f t="shared" si="0"/>
        <v>716</v>
      </c>
      <c r="R24" s="281">
        <f t="shared" si="1"/>
        <v>2128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587</v>
      </c>
      <c r="C25" s="297" t="s">
        <v>588</v>
      </c>
      <c r="D25" s="298">
        <f>SUM(D21:D24)</f>
        <v>6052</v>
      </c>
      <c r="E25" s="298">
        <f aca="true" t="shared" si="5" ref="E25:P25">SUM(E21:E24)</f>
        <v>248</v>
      </c>
      <c r="F25" s="298">
        <f t="shared" si="5"/>
        <v>0</v>
      </c>
      <c r="G25" s="299">
        <f t="shared" si="2"/>
        <v>6300</v>
      </c>
      <c r="H25" s="300">
        <f t="shared" si="5"/>
        <v>0</v>
      </c>
      <c r="I25" s="300">
        <f t="shared" si="5"/>
        <v>0</v>
      </c>
      <c r="J25" s="299">
        <f t="shared" si="3"/>
        <v>6300</v>
      </c>
      <c r="K25" s="300">
        <f t="shared" si="5"/>
        <v>1892</v>
      </c>
      <c r="L25" s="300">
        <f t="shared" si="5"/>
        <v>406</v>
      </c>
      <c r="M25" s="300">
        <f t="shared" si="5"/>
        <v>0</v>
      </c>
      <c r="N25" s="299">
        <f t="shared" si="4"/>
        <v>2298</v>
      </c>
      <c r="O25" s="300">
        <f t="shared" si="5"/>
        <v>0</v>
      </c>
      <c r="P25" s="300">
        <f t="shared" si="5"/>
        <v>0</v>
      </c>
      <c r="Q25" s="299">
        <f t="shared" si="0"/>
        <v>2298</v>
      </c>
      <c r="R25" s="299">
        <f t="shared" si="1"/>
        <v>4002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589</v>
      </c>
      <c r="B26" s="553" t="s">
        <v>872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547</v>
      </c>
      <c r="B27" s="554" t="s">
        <v>590</v>
      </c>
      <c r="C27" s="306" t="s">
        <v>591</v>
      </c>
      <c r="D27" s="307">
        <f>SUM(D28:D31)</f>
        <v>36</v>
      </c>
      <c r="E27" s="307">
        <f aca="true" t="shared" si="6" ref="E27:P27">SUM(E28:E31)</f>
        <v>6</v>
      </c>
      <c r="F27" s="307">
        <f t="shared" si="6"/>
        <v>0</v>
      </c>
      <c r="G27" s="308">
        <f t="shared" si="2"/>
        <v>42</v>
      </c>
      <c r="H27" s="309">
        <f t="shared" si="6"/>
        <v>0</v>
      </c>
      <c r="I27" s="309">
        <f t="shared" si="6"/>
        <v>0</v>
      </c>
      <c r="J27" s="308">
        <f t="shared" si="3"/>
        <v>42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42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363</v>
      </c>
      <c r="C28" s="279" t="s">
        <v>592</v>
      </c>
      <c r="D28" s="280">
        <v>36</v>
      </c>
      <c r="E28" s="280">
        <v>6</v>
      </c>
      <c r="F28" s="280"/>
      <c r="G28" s="281">
        <f t="shared" si="2"/>
        <v>42</v>
      </c>
      <c r="H28" s="282"/>
      <c r="I28" s="282"/>
      <c r="J28" s="281">
        <f t="shared" si="3"/>
        <v>42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42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365</v>
      </c>
      <c r="C29" s="279" t="s">
        <v>593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368</v>
      </c>
      <c r="C30" s="279" t="s">
        <v>594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370</v>
      </c>
      <c r="C31" s="279" t="s">
        <v>595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550</v>
      </c>
      <c r="B32" s="554" t="s">
        <v>596</v>
      </c>
      <c r="C32" s="279" t="s">
        <v>597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375</v>
      </c>
      <c r="C33" s="279" t="s">
        <v>598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599</v>
      </c>
      <c r="C34" s="279" t="s">
        <v>600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601</v>
      </c>
      <c r="C35" s="279" t="s">
        <v>602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603</v>
      </c>
      <c r="C36" s="279" t="s">
        <v>604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553</v>
      </c>
      <c r="B37" s="548" t="s">
        <v>569</v>
      </c>
      <c r="C37" s="279" t="s">
        <v>605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606</v>
      </c>
      <c r="C38" s="288" t="s">
        <v>607</v>
      </c>
      <c r="D38" s="289">
        <f>D27+D32+D37</f>
        <v>36</v>
      </c>
      <c r="E38" s="289">
        <f aca="true" t="shared" si="10" ref="E38:P38">E27+E32+E37</f>
        <v>6</v>
      </c>
      <c r="F38" s="289">
        <f t="shared" si="10"/>
        <v>0</v>
      </c>
      <c r="G38" s="281">
        <f t="shared" si="2"/>
        <v>42</v>
      </c>
      <c r="H38" s="290">
        <f t="shared" si="10"/>
        <v>0</v>
      </c>
      <c r="I38" s="290">
        <f t="shared" si="10"/>
        <v>0</v>
      </c>
      <c r="J38" s="281">
        <f t="shared" si="3"/>
        <v>42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42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608</v>
      </c>
      <c r="B39" s="551" t="s">
        <v>609</v>
      </c>
      <c r="C39" s="288" t="s">
        <v>610</v>
      </c>
      <c r="D39" s="312"/>
      <c r="E39" s="312"/>
      <c r="F39" s="312"/>
      <c r="G39" s="281">
        <f t="shared" si="2"/>
        <v>0</v>
      </c>
      <c r="H39" s="312"/>
      <c r="I39" s="312"/>
      <c r="J39" s="281">
        <f t="shared" si="3"/>
        <v>0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0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611</v>
      </c>
      <c r="C40" s="313" t="s">
        <v>612</v>
      </c>
      <c r="D40" s="314">
        <f>D17+D18+D19+D25+D38+D39</f>
        <v>28531</v>
      </c>
      <c r="E40" s="314">
        <f>E17+E18+E19+E25+E38+E39</f>
        <v>3508</v>
      </c>
      <c r="F40" s="314">
        <f aca="true" t="shared" si="11" ref="F40:R40">F17+F18+F19+F25+F38+F39</f>
        <v>0</v>
      </c>
      <c r="G40" s="314">
        <f t="shared" si="11"/>
        <v>32039</v>
      </c>
      <c r="H40" s="314">
        <f t="shared" si="11"/>
        <v>0</v>
      </c>
      <c r="I40" s="314">
        <f t="shared" si="11"/>
        <v>0</v>
      </c>
      <c r="J40" s="314">
        <f t="shared" si="11"/>
        <v>32039</v>
      </c>
      <c r="K40" s="314">
        <f t="shared" si="11"/>
        <v>9810</v>
      </c>
      <c r="L40" s="314">
        <f t="shared" si="11"/>
        <v>1644</v>
      </c>
      <c r="M40" s="314">
        <f t="shared" si="11"/>
        <v>0</v>
      </c>
      <c r="N40" s="314">
        <f t="shared" si="11"/>
        <v>11454</v>
      </c>
      <c r="O40" s="314">
        <f t="shared" si="11"/>
        <v>0</v>
      </c>
      <c r="P40" s="314">
        <f t="shared" si="11"/>
        <v>0</v>
      </c>
      <c r="Q40" s="314">
        <f t="shared" si="11"/>
        <v>11454</v>
      </c>
      <c r="R40" s="314">
        <f t="shared" si="11"/>
        <v>20585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613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606"/>
      <c r="L44" s="606"/>
      <c r="M44" s="606"/>
      <c r="N44" s="606"/>
      <c r="O44" s="592"/>
      <c r="P44" s="589"/>
      <c r="Q44" s="589"/>
      <c r="R44" s="589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875</v>
      </c>
      <c r="C47" s="558"/>
      <c r="D47" s="558"/>
      <c r="E47" s="558"/>
      <c r="F47" s="558"/>
      <c r="G47" s="558"/>
      <c r="H47" s="558" t="s">
        <v>614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587" t="s">
        <v>857</v>
      </c>
      <c r="J49" s="587"/>
      <c r="K49" s="557"/>
      <c r="L49" s="557"/>
      <c r="M49" s="557"/>
      <c r="N49" s="557"/>
      <c r="O49" s="557"/>
      <c r="P49" s="587" t="s">
        <v>863</v>
      </c>
      <c r="Q49" s="587"/>
      <c r="R49" s="587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8">
      <selection activeCell="C113" sqref="C113:F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11" t="s">
        <v>615</v>
      </c>
      <c r="B1" s="611"/>
      <c r="C1" s="611"/>
      <c r="D1" s="611"/>
      <c r="E1" s="611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12" t="s">
        <v>862</v>
      </c>
      <c r="B3" s="612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13" t="str">
        <f>"Отчетен период: "&amp;'справка №1-БАЛАНС'!E5</f>
        <v>Отчетен период: 01.01.2008 - 30.06.2008 г.</v>
      </c>
      <c r="B4" s="613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616</v>
      </c>
      <c r="B5" s="332"/>
      <c r="C5" s="333"/>
      <c r="D5" s="333"/>
      <c r="E5" s="334" t="s">
        <v>617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618</v>
      </c>
      <c r="D6" s="339" t="s">
        <v>619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620</v>
      </c>
      <c r="E7" s="345" t="s">
        <v>621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622</v>
      </c>
      <c r="B9" s="347" t="s">
        <v>623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624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625</v>
      </c>
      <c r="B11" s="354" t="s">
        <v>626</v>
      </c>
      <c r="C11" s="355">
        <f>SUM(C12:C14)</f>
        <v>111</v>
      </c>
      <c r="D11" s="355">
        <f>SUM(D12:D14)</f>
        <v>0</v>
      </c>
      <c r="E11" s="349">
        <f>SUM(E12:E14)</f>
        <v>111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627</v>
      </c>
      <c r="B12" s="354" t="s">
        <v>628</v>
      </c>
      <c r="C12" s="348">
        <v>111</v>
      </c>
      <c r="D12" s="348"/>
      <c r="E12" s="349">
        <f aca="true" t="shared" si="0" ref="E12:E42">C12-D12</f>
        <v>111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629</v>
      </c>
      <c r="B13" s="354" t="s">
        <v>630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631</v>
      </c>
      <c r="B14" s="354" t="s">
        <v>632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633</v>
      </c>
      <c r="B15" s="354" t="s">
        <v>634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635</v>
      </c>
      <c r="B16" s="354" t="s">
        <v>636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637</v>
      </c>
      <c r="B17" s="354" t="s">
        <v>638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631</v>
      </c>
      <c r="B18" s="354" t="s">
        <v>639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640</v>
      </c>
      <c r="B19" s="347" t="s">
        <v>641</v>
      </c>
      <c r="C19" s="352">
        <f>C11+C15+C16</f>
        <v>256</v>
      </c>
      <c r="D19" s="352">
        <f>D11+D15+D16</f>
        <v>0</v>
      </c>
      <c r="E19" s="358">
        <f>E11+E15+E16</f>
        <v>256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642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643</v>
      </c>
      <c r="B21" s="347" t="s">
        <v>644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645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646</v>
      </c>
      <c r="B24" s="354" t="s">
        <v>647</v>
      </c>
      <c r="C24" s="355">
        <f>SUM(C25:C27)</f>
        <v>2009</v>
      </c>
      <c r="D24" s="355">
        <f>SUM(D25:D27)</f>
        <v>2009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648</v>
      </c>
      <c r="B25" s="354" t="s">
        <v>649</v>
      </c>
      <c r="C25" s="348">
        <v>40</v>
      </c>
      <c r="D25" s="348">
        <v>40</v>
      </c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650</v>
      </c>
      <c r="B26" s="354" t="s">
        <v>651</v>
      </c>
      <c r="C26" s="348">
        <v>1969</v>
      </c>
      <c r="D26" s="348">
        <v>1969</v>
      </c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858</v>
      </c>
      <c r="B27" s="354" t="s">
        <v>652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653</v>
      </c>
      <c r="B28" s="354" t="s">
        <v>654</v>
      </c>
      <c r="C28" s="348">
        <v>2238</v>
      </c>
      <c r="D28" s="348">
        <v>2238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655</v>
      </c>
      <c r="B29" s="354" t="s">
        <v>656</v>
      </c>
      <c r="C29" s="348">
        <v>684</v>
      </c>
      <c r="D29" s="348">
        <v>684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657</v>
      </c>
      <c r="B30" s="354" t="s">
        <v>658</v>
      </c>
      <c r="C30" s="348">
        <v>1100</v>
      </c>
      <c r="D30" s="348">
        <v>1100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659</v>
      </c>
      <c r="B31" s="354" t="s">
        <v>660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661</v>
      </c>
      <c r="B32" s="354" t="s">
        <v>662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663</v>
      </c>
      <c r="B33" s="354" t="s">
        <v>664</v>
      </c>
      <c r="C33" s="360">
        <f>SUM(C34:C37)</f>
        <v>215</v>
      </c>
      <c r="D33" s="360">
        <f>SUM(D34:D37)</f>
        <v>215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665</v>
      </c>
      <c r="B34" s="354" t="s">
        <v>666</v>
      </c>
      <c r="C34" s="348">
        <v>215</v>
      </c>
      <c r="D34" s="348">
        <v>215</v>
      </c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667</v>
      </c>
      <c r="B35" s="354" t="s">
        <v>668</v>
      </c>
      <c r="C35" s="348"/>
      <c r="D35" s="348"/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669</v>
      </c>
      <c r="B36" s="354" t="s">
        <v>670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671</v>
      </c>
      <c r="B37" s="354" t="s">
        <v>672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673</v>
      </c>
      <c r="B38" s="354" t="s">
        <v>674</v>
      </c>
      <c r="C38" s="355">
        <f>SUM(C39:C42)</f>
        <v>28</v>
      </c>
      <c r="D38" s="360">
        <f>SUM(D39:D42)</f>
        <v>28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675</v>
      </c>
      <c r="B39" s="354" t="s">
        <v>676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677</v>
      </c>
      <c r="B40" s="354" t="s">
        <v>678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679</v>
      </c>
      <c r="B41" s="354" t="s">
        <v>680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681</v>
      </c>
      <c r="B42" s="354" t="s">
        <v>682</v>
      </c>
      <c r="C42" s="348">
        <v>28</v>
      </c>
      <c r="D42" s="348">
        <v>28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683</v>
      </c>
      <c r="B43" s="347" t="s">
        <v>684</v>
      </c>
      <c r="C43" s="352">
        <f>C24+C28+C29+C31+C30+C32+C33+C38</f>
        <v>6274</v>
      </c>
      <c r="D43" s="352">
        <f>D24+D28+D29+D31+D30+D32+D33+D38</f>
        <v>6274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685</v>
      </c>
      <c r="B44" s="351" t="s">
        <v>686</v>
      </c>
      <c r="C44" s="362">
        <f>C43+C21+C19+C9</f>
        <v>6530</v>
      </c>
      <c r="D44" s="362">
        <f>D43+D21+D19+D9</f>
        <v>6274</v>
      </c>
      <c r="E44" s="358">
        <f>E43+E21+E19+E9</f>
        <v>256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687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688</v>
      </c>
      <c r="D48" s="339" t="s">
        <v>689</v>
      </c>
      <c r="E48" s="339"/>
      <c r="F48" s="339" t="s">
        <v>690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620</v>
      </c>
      <c r="E49" s="344" t="s">
        <v>621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691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692</v>
      </c>
      <c r="B52" s="354" t="s">
        <v>693</v>
      </c>
      <c r="C52" s="362">
        <f>SUM(C53:C55)</f>
        <v>18</v>
      </c>
      <c r="D52" s="362">
        <f>SUM(D53:D55)</f>
        <v>0</v>
      </c>
      <c r="E52" s="355">
        <f>C52-D52</f>
        <v>18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694</v>
      </c>
      <c r="B53" s="354" t="s">
        <v>695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696</v>
      </c>
      <c r="B54" s="354" t="s">
        <v>697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681</v>
      </c>
      <c r="B55" s="354" t="s">
        <v>698</v>
      </c>
      <c r="C55" s="348">
        <v>18</v>
      </c>
      <c r="D55" s="348"/>
      <c r="E55" s="355">
        <f t="shared" si="1"/>
        <v>18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699</v>
      </c>
      <c r="B56" s="354" t="s">
        <v>700</v>
      </c>
      <c r="C56" s="362">
        <f>C57+C59</f>
        <v>22</v>
      </c>
      <c r="D56" s="362">
        <f>D57+D59</f>
        <v>0</v>
      </c>
      <c r="E56" s="355">
        <f t="shared" si="1"/>
        <v>22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701</v>
      </c>
      <c r="B57" s="354" t="s">
        <v>702</v>
      </c>
      <c r="C57" s="348">
        <v>22</v>
      </c>
      <c r="D57" s="348"/>
      <c r="E57" s="355">
        <f t="shared" si="1"/>
        <v>22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703</v>
      </c>
      <c r="B58" s="354" t="s">
        <v>704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705</v>
      </c>
      <c r="B59" s="354" t="s">
        <v>706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703</v>
      </c>
      <c r="B60" s="354" t="s">
        <v>707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393</v>
      </c>
      <c r="B61" s="354" t="s">
        <v>708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396</v>
      </c>
      <c r="B62" s="354" t="s">
        <v>709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710</v>
      </c>
      <c r="B63" s="354" t="s">
        <v>711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712</v>
      </c>
      <c r="B64" s="354" t="s">
        <v>713</v>
      </c>
      <c r="C64" s="348">
        <v>8235</v>
      </c>
      <c r="D64" s="348"/>
      <c r="E64" s="355">
        <f t="shared" si="1"/>
        <v>8235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714</v>
      </c>
      <c r="B65" s="354" t="s">
        <v>715</v>
      </c>
      <c r="C65" s="373">
        <v>8235</v>
      </c>
      <c r="D65" s="373"/>
      <c r="E65" s="355">
        <f t="shared" si="1"/>
        <v>8235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716</v>
      </c>
      <c r="B66" s="347" t="s">
        <v>717</v>
      </c>
      <c r="C66" s="362">
        <f>C52+C56+C61+C62+C63+C64</f>
        <v>8275</v>
      </c>
      <c r="D66" s="362">
        <f>D52+D56+D61+D62+D63+D64</f>
        <v>0</v>
      </c>
      <c r="E66" s="355">
        <f t="shared" si="1"/>
        <v>8275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718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719</v>
      </c>
      <c r="B68" s="377" t="s">
        <v>720</v>
      </c>
      <c r="C68" s="348">
        <v>534</v>
      </c>
      <c r="D68" s="348"/>
      <c r="E68" s="355">
        <f t="shared" si="1"/>
        <v>534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721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692</v>
      </c>
      <c r="B71" s="354" t="s">
        <v>722</v>
      </c>
      <c r="C71" s="360">
        <f>SUM(C72:C74)</f>
        <v>359</v>
      </c>
      <c r="D71" s="360">
        <f>SUM(D72:D74)</f>
        <v>359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723</v>
      </c>
      <c r="B72" s="354" t="s">
        <v>724</v>
      </c>
      <c r="C72" s="348">
        <v>359</v>
      </c>
      <c r="D72" s="348">
        <v>359</v>
      </c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725</v>
      </c>
      <c r="B73" s="354" t="s">
        <v>726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727</v>
      </c>
      <c r="B74" s="354" t="s">
        <v>728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699</v>
      </c>
      <c r="B75" s="354" t="s">
        <v>729</v>
      </c>
      <c r="C75" s="362">
        <f>C76+C78</f>
        <v>116</v>
      </c>
      <c r="D75" s="362">
        <f>D76+D78</f>
        <v>116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730</v>
      </c>
      <c r="B76" s="354" t="s">
        <v>731</v>
      </c>
      <c r="C76" s="348">
        <v>116</v>
      </c>
      <c r="D76" s="348">
        <v>116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732</v>
      </c>
      <c r="B77" s="354" t="s">
        <v>733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734</v>
      </c>
      <c r="B78" s="354" t="s">
        <v>735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703</v>
      </c>
      <c r="B79" s="354" t="s">
        <v>736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737</v>
      </c>
      <c r="B80" s="354" t="s">
        <v>738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739</v>
      </c>
      <c r="B81" s="354" t="s">
        <v>740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741</v>
      </c>
      <c r="B82" s="354" t="s">
        <v>742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743</v>
      </c>
      <c r="B83" s="354" t="s">
        <v>744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745</v>
      </c>
      <c r="B84" s="354" t="s">
        <v>746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747</v>
      </c>
      <c r="B85" s="354" t="s">
        <v>748</v>
      </c>
      <c r="C85" s="352">
        <f>SUM(C86:C90)+C94</f>
        <v>1359</v>
      </c>
      <c r="D85" s="352">
        <f>SUM(D86:D90)+D94</f>
        <v>1359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749</v>
      </c>
      <c r="B86" s="354" t="s">
        <v>750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751</v>
      </c>
      <c r="B87" s="354" t="s">
        <v>752</v>
      </c>
      <c r="C87" s="348">
        <v>1121</v>
      </c>
      <c r="D87" s="348">
        <v>1121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753</v>
      </c>
      <c r="B88" s="354" t="s">
        <v>754</v>
      </c>
      <c r="C88" s="348">
        <v>11</v>
      </c>
      <c r="D88" s="348">
        <v>11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755</v>
      </c>
      <c r="B89" s="354" t="s">
        <v>756</v>
      </c>
      <c r="C89" s="348">
        <v>10</v>
      </c>
      <c r="D89" s="348">
        <v>10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757</v>
      </c>
      <c r="B90" s="354" t="s">
        <v>758</v>
      </c>
      <c r="C90" s="362">
        <f>SUM(C91:C93)</f>
        <v>200</v>
      </c>
      <c r="D90" s="362">
        <f>SUM(D91:D93)</f>
        <v>200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759</v>
      </c>
      <c r="B91" s="354" t="s">
        <v>760</v>
      </c>
      <c r="C91" s="348"/>
      <c r="D91" s="348"/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667</v>
      </c>
      <c r="B92" s="354" t="s">
        <v>761</v>
      </c>
      <c r="C92" s="348">
        <v>195</v>
      </c>
      <c r="D92" s="348">
        <v>195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671</v>
      </c>
      <c r="B93" s="354" t="s">
        <v>762</v>
      </c>
      <c r="C93" s="348">
        <v>5</v>
      </c>
      <c r="D93" s="348">
        <v>5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763</v>
      </c>
      <c r="B94" s="354" t="s">
        <v>764</v>
      </c>
      <c r="C94" s="348">
        <v>17</v>
      </c>
      <c r="D94" s="348">
        <v>17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765</v>
      </c>
      <c r="B95" s="354" t="s">
        <v>766</v>
      </c>
      <c r="C95" s="348">
        <v>2498</v>
      </c>
      <c r="D95" s="348">
        <v>2498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767</v>
      </c>
      <c r="B96" s="377" t="s">
        <v>768</v>
      </c>
      <c r="C96" s="352">
        <f>C85+C80+C75+C71+C95</f>
        <v>4332</v>
      </c>
      <c r="D96" s="352">
        <f>D85+D80+D75+D71+D95</f>
        <v>4332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769</v>
      </c>
      <c r="B97" s="351" t="s">
        <v>770</v>
      </c>
      <c r="C97" s="352">
        <f>C96+C68+C66</f>
        <v>13141</v>
      </c>
      <c r="D97" s="352">
        <f>D96+D68+D66</f>
        <v>4332</v>
      </c>
      <c r="E97" s="352">
        <f>E96+E68+E66</f>
        <v>8809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771</v>
      </c>
      <c r="B99" s="382"/>
      <c r="C99" s="380"/>
      <c r="D99" s="380"/>
      <c r="E99" s="380"/>
      <c r="F99" s="383" t="s">
        <v>529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772</v>
      </c>
      <c r="D100" s="346" t="s">
        <v>773</v>
      </c>
      <c r="E100" s="346" t="s">
        <v>774</v>
      </c>
      <c r="F100" s="346" t="s">
        <v>775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776</v>
      </c>
      <c r="B102" s="354" t="s">
        <v>777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778</v>
      </c>
      <c r="B103" s="354" t="s">
        <v>779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780</v>
      </c>
      <c r="B104" s="354" t="s">
        <v>781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782</v>
      </c>
      <c r="B105" s="351" t="s">
        <v>783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784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4" t="s">
        <v>785</v>
      </c>
      <c r="B107" s="614"/>
      <c r="C107" s="614"/>
      <c r="D107" s="614"/>
      <c r="E107" s="614"/>
      <c r="F107" s="614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08" t="s">
        <v>873</v>
      </c>
      <c r="B113" s="608"/>
      <c r="C113" s="608" t="s">
        <v>131</v>
      </c>
      <c r="D113" s="608"/>
      <c r="E113" s="608"/>
      <c r="F113" s="608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0" t="s">
        <v>857</v>
      </c>
      <c r="E115" s="610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09" t="s">
        <v>270</v>
      </c>
      <c r="D120" s="609"/>
      <c r="E120" s="609"/>
      <c r="F120" s="609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07" t="s">
        <v>863</v>
      </c>
      <c r="E122" s="607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D36" sqref="D36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786</v>
      </c>
      <c r="F2" s="399"/>
      <c r="G2" s="399"/>
      <c r="H2" s="397"/>
      <c r="I2" s="397"/>
    </row>
    <row r="3" spans="1:9" ht="12">
      <c r="A3" s="397"/>
      <c r="B3" s="398"/>
      <c r="C3" s="401" t="s">
        <v>787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4" t="s">
        <v>861</v>
      </c>
      <c r="D6" s="625"/>
      <c r="E6" s="625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01.01.2008 - 30.06.2008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788</v>
      </c>
    </row>
    <row r="9" spans="1:9" s="414" customFormat="1" ht="12.75" customHeight="1">
      <c r="A9" s="410" t="s">
        <v>212</v>
      </c>
      <c r="B9" s="621" t="s">
        <v>5</v>
      </c>
      <c r="C9" s="410" t="s">
        <v>789</v>
      </c>
      <c r="D9" s="411"/>
      <c r="E9" s="412"/>
      <c r="F9" s="413" t="s">
        <v>790</v>
      </c>
      <c r="G9" s="413"/>
      <c r="H9" s="413"/>
      <c r="I9" s="413"/>
    </row>
    <row r="10" spans="1:9" s="414" customFormat="1" ht="21.75" customHeight="1">
      <c r="A10" s="410"/>
      <c r="B10" s="622"/>
      <c r="C10" s="626" t="s">
        <v>791</v>
      </c>
      <c r="D10" s="626" t="s">
        <v>792</v>
      </c>
      <c r="E10" s="626" t="s">
        <v>793</v>
      </c>
      <c r="F10" s="626" t="s">
        <v>794</v>
      </c>
      <c r="G10" s="415" t="s">
        <v>795</v>
      </c>
      <c r="H10" s="415"/>
      <c r="I10" s="619" t="s">
        <v>796</v>
      </c>
    </row>
    <row r="11" spans="1:9" s="414" customFormat="1" ht="15.75" customHeight="1">
      <c r="A11" s="410"/>
      <c r="B11" s="623"/>
      <c r="C11" s="627"/>
      <c r="D11" s="627"/>
      <c r="E11" s="627"/>
      <c r="F11" s="627"/>
      <c r="G11" s="416" t="s">
        <v>540</v>
      </c>
      <c r="H11" s="416" t="s">
        <v>541</v>
      </c>
      <c r="I11" s="620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797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798</v>
      </c>
      <c r="B14" s="424" t="s">
        <v>799</v>
      </c>
      <c r="C14" s="425"/>
      <c r="D14" s="426"/>
      <c r="E14" s="426"/>
      <c r="F14" s="426"/>
      <c r="G14" s="426"/>
      <c r="H14" s="426"/>
      <c r="I14" s="427">
        <f>F14+G14-H14</f>
        <v>0</v>
      </c>
    </row>
    <row r="15" spans="1:9" s="420" customFormat="1" ht="12">
      <c r="A15" s="423" t="s">
        <v>800</v>
      </c>
      <c r="B15" s="424" t="s">
        <v>801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601</v>
      </c>
      <c r="B16" s="424" t="s">
        <v>802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803</v>
      </c>
      <c r="B17" s="424" t="s">
        <v>804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805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571</v>
      </c>
      <c r="B19" s="430" t="s">
        <v>806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0</v>
      </c>
      <c r="G19" s="417">
        <f t="shared" si="1"/>
        <v>0</v>
      </c>
      <c r="H19" s="417">
        <f t="shared" si="1"/>
        <v>0</v>
      </c>
      <c r="I19" s="427">
        <f t="shared" si="0"/>
        <v>0</v>
      </c>
    </row>
    <row r="20" spans="1:9" s="420" customFormat="1" ht="12">
      <c r="A20" s="421" t="s">
        <v>807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798</v>
      </c>
      <c r="B21" s="424" t="s">
        <v>808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809</v>
      </c>
      <c r="B22" s="424" t="s">
        <v>810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811</v>
      </c>
      <c r="B23" s="424" t="s">
        <v>812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813</v>
      </c>
      <c r="B24" s="424" t="s">
        <v>814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815</v>
      </c>
      <c r="B25" s="424" t="s">
        <v>816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817</v>
      </c>
      <c r="B26" s="424" t="s">
        <v>818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819</v>
      </c>
      <c r="B27" s="434" t="s">
        <v>820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821</v>
      </c>
      <c r="B28" s="430" t="s">
        <v>822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823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873</v>
      </c>
      <c r="B36" s="617"/>
      <c r="C36" s="617"/>
      <c r="D36" s="442" t="s">
        <v>824</v>
      </c>
      <c r="E36" s="618"/>
      <c r="F36" s="618"/>
      <c r="G36" s="618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15" t="s">
        <v>857</v>
      </c>
      <c r="F38" s="615"/>
      <c r="G38" s="327"/>
      <c r="H38" s="616" t="s">
        <v>863</v>
      </c>
      <c r="I38" s="616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34">
      <selection activeCell="F71" sqref="F71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825</v>
      </c>
      <c r="B2" s="451"/>
      <c r="C2" s="451"/>
      <c r="D2" s="451"/>
      <c r="E2" s="451"/>
      <c r="F2" s="451"/>
    </row>
    <row r="3" spans="1:6" ht="12.75" customHeight="1">
      <c r="A3" s="451" t="s">
        <v>826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4" t="s">
        <v>861</v>
      </c>
      <c r="C5" s="624"/>
      <c r="D5" s="624"/>
      <c r="E5" s="270" t="s">
        <v>1</v>
      </c>
      <c r="F5" s="118">
        <v>130472125</v>
      </c>
    </row>
    <row r="6" spans="1:13" ht="15" customHeight="1">
      <c r="A6" s="455" t="s">
        <v>827</v>
      </c>
      <c r="B6" s="630" t="str">
        <f>'справка №1-БАЛАНС'!E5</f>
        <v>01.01.2008 - 30.06.2008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828</v>
      </c>
      <c r="B8" s="461" t="s">
        <v>5</v>
      </c>
      <c r="C8" s="462" t="s">
        <v>829</v>
      </c>
      <c r="D8" s="462" t="s">
        <v>830</v>
      </c>
      <c r="E8" s="462" t="s">
        <v>831</v>
      </c>
      <c r="F8" s="462" t="s">
        <v>832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833</v>
      </c>
      <c r="B10" s="466"/>
      <c r="C10" s="467"/>
      <c r="D10" s="467"/>
      <c r="E10" s="467"/>
      <c r="F10" s="467"/>
    </row>
    <row r="11" spans="1:6" ht="18" customHeight="1">
      <c r="A11" s="468" t="s">
        <v>834</v>
      </c>
      <c r="B11" s="469"/>
      <c r="C11" s="467"/>
      <c r="D11" s="467"/>
      <c r="E11" s="467"/>
      <c r="F11" s="467"/>
    </row>
    <row r="12" spans="1:6" ht="14.25" customHeight="1">
      <c r="A12" s="468" t="s">
        <v>864</v>
      </c>
      <c r="B12" s="469"/>
      <c r="C12" s="470">
        <v>20</v>
      </c>
      <c r="D12" s="470">
        <v>51</v>
      </c>
      <c r="E12" s="470"/>
      <c r="F12" s="471">
        <f aca="true" t="shared" si="0" ref="F12:F18">C12-E12</f>
        <v>20</v>
      </c>
    </row>
    <row r="13" spans="1:6" ht="14.25" customHeight="1">
      <c r="A13" s="560" t="s">
        <v>865</v>
      </c>
      <c r="B13" s="469"/>
      <c r="C13" s="470">
        <v>3</v>
      </c>
      <c r="D13" s="470">
        <v>60</v>
      </c>
      <c r="E13" s="470"/>
      <c r="F13" s="471">
        <f t="shared" si="0"/>
        <v>3</v>
      </c>
    </row>
    <row r="14" spans="1:6" ht="14.25" customHeight="1">
      <c r="A14" s="560" t="s">
        <v>866</v>
      </c>
      <c r="B14" s="469"/>
      <c r="C14" s="470">
        <v>3</v>
      </c>
      <c r="D14" s="470">
        <v>60</v>
      </c>
      <c r="E14" s="470"/>
      <c r="F14" s="471">
        <f t="shared" si="0"/>
        <v>3</v>
      </c>
    </row>
    <row r="15" spans="1:6" ht="14.25" customHeight="1">
      <c r="A15" s="560" t="s">
        <v>867</v>
      </c>
      <c r="B15" s="469"/>
      <c r="C15" s="470">
        <v>3</v>
      </c>
      <c r="D15" s="470">
        <v>51</v>
      </c>
      <c r="E15" s="470"/>
      <c r="F15" s="471">
        <f t="shared" si="0"/>
        <v>3</v>
      </c>
    </row>
    <row r="16" spans="1:6" ht="14.25" customHeight="1">
      <c r="A16" s="560" t="s">
        <v>868</v>
      </c>
      <c r="B16" s="469"/>
      <c r="C16" s="470">
        <v>3</v>
      </c>
      <c r="D16" s="470">
        <v>75</v>
      </c>
      <c r="E16" s="470"/>
      <c r="F16" s="471">
        <f t="shared" si="0"/>
        <v>3</v>
      </c>
    </row>
    <row r="17" spans="1:6" ht="14.25" customHeight="1">
      <c r="A17" s="560" t="s">
        <v>869</v>
      </c>
      <c r="B17" s="469"/>
      <c r="C17" s="470">
        <v>5</v>
      </c>
      <c r="D17" s="470">
        <v>100</v>
      </c>
      <c r="E17" s="470"/>
      <c r="F17" s="471">
        <f t="shared" si="0"/>
        <v>5</v>
      </c>
    </row>
    <row r="18" spans="1:6" ht="14.25" customHeight="1">
      <c r="A18" s="560" t="s">
        <v>870</v>
      </c>
      <c r="B18" s="469"/>
      <c r="C18" s="470">
        <v>5</v>
      </c>
      <c r="D18" s="470">
        <v>100</v>
      </c>
      <c r="E18" s="470"/>
      <c r="F18" s="471">
        <f t="shared" si="0"/>
        <v>5</v>
      </c>
    </row>
    <row r="19" spans="1:16" ht="11.25" customHeight="1">
      <c r="A19" s="472" t="s">
        <v>571</v>
      </c>
      <c r="B19" s="473" t="s">
        <v>837</v>
      </c>
      <c r="C19" s="467">
        <f>SUM(C12:C18)</f>
        <v>42</v>
      </c>
      <c r="D19" s="467"/>
      <c r="E19" s="467">
        <f>SUM(E12:E18)</f>
        <v>0</v>
      </c>
      <c r="F19" s="467">
        <f>SUM(F12:F18)</f>
        <v>42</v>
      </c>
      <c r="G19" s="475"/>
      <c r="H19" s="475"/>
      <c r="I19" s="475"/>
      <c r="J19" s="475"/>
      <c r="K19" s="475"/>
      <c r="L19" s="475"/>
      <c r="M19" s="475"/>
      <c r="N19" s="475"/>
      <c r="O19" s="475"/>
      <c r="P19" s="475"/>
    </row>
    <row r="20" spans="1:6" ht="16.5" customHeight="1">
      <c r="A20" s="468" t="s">
        <v>838</v>
      </c>
      <c r="B20" s="476"/>
      <c r="C20" s="467"/>
      <c r="D20" s="467"/>
      <c r="E20" s="467"/>
      <c r="F20" s="474"/>
    </row>
    <row r="21" spans="1:6" ht="12.75">
      <c r="A21" s="468" t="s">
        <v>547</v>
      </c>
      <c r="B21" s="476"/>
      <c r="C21" s="470"/>
      <c r="D21" s="470"/>
      <c r="E21" s="470"/>
      <c r="F21" s="471">
        <f>C21-E21</f>
        <v>0</v>
      </c>
    </row>
    <row r="22" spans="1:6" ht="12.75">
      <c r="A22" s="468" t="s">
        <v>550</v>
      </c>
      <c r="B22" s="476"/>
      <c r="C22" s="470"/>
      <c r="D22" s="470"/>
      <c r="E22" s="470"/>
      <c r="F22" s="471">
        <f>C22-E22</f>
        <v>0</v>
      </c>
    </row>
    <row r="23" spans="1:16" ht="15" customHeight="1">
      <c r="A23" s="472" t="s">
        <v>821</v>
      </c>
      <c r="B23" s="473" t="s">
        <v>839</v>
      </c>
      <c r="C23" s="467">
        <f>SUM(C21:C22)</f>
        <v>0</v>
      </c>
      <c r="D23" s="467"/>
      <c r="E23" s="467">
        <f>SUM(E21:E22)</f>
        <v>0</v>
      </c>
      <c r="F23" s="474">
        <f>SUM(F21:F22)</f>
        <v>0</v>
      </c>
      <c r="G23" s="475"/>
      <c r="H23" s="475"/>
      <c r="I23" s="475"/>
      <c r="J23" s="475"/>
      <c r="K23" s="475"/>
      <c r="L23" s="475"/>
      <c r="M23" s="475"/>
      <c r="N23" s="475"/>
      <c r="O23" s="475"/>
      <c r="P23" s="475"/>
    </row>
    <row r="24" spans="1:6" ht="12.75" customHeight="1">
      <c r="A24" s="468" t="s">
        <v>840</v>
      </c>
      <c r="B24" s="476"/>
      <c r="C24" s="467"/>
      <c r="D24" s="467"/>
      <c r="E24" s="467"/>
      <c r="F24" s="474"/>
    </row>
    <row r="25" spans="1:6" ht="12.75">
      <c r="A25" s="468" t="s">
        <v>547</v>
      </c>
      <c r="B25" s="476"/>
      <c r="C25" s="470"/>
      <c r="D25" s="470"/>
      <c r="E25" s="470"/>
      <c r="F25" s="471">
        <f>C25-E25</f>
        <v>0</v>
      </c>
    </row>
    <row r="26" spans="1:6" ht="12.75">
      <c r="A26" s="468" t="s">
        <v>550</v>
      </c>
      <c r="B26" s="476"/>
      <c r="C26" s="470"/>
      <c r="D26" s="470"/>
      <c r="E26" s="470"/>
      <c r="F26" s="471">
        <f>C26-E26</f>
        <v>0</v>
      </c>
    </row>
    <row r="27" spans="1:16" ht="12" customHeight="1">
      <c r="A27" s="472" t="s">
        <v>841</v>
      </c>
      <c r="B27" s="473" t="s">
        <v>842</v>
      </c>
      <c r="C27" s="467">
        <f>SUM(C25:C26)</f>
        <v>0</v>
      </c>
      <c r="D27" s="467"/>
      <c r="E27" s="467">
        <f>SUM(E25:E26)</f>
        <v>0</v>
      </c>
      <c r="F27" s="474">
        <f>SUM(F25:F26)</f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</row>
    <row r="28" spans="1:6" ht="18.75" customHeight="1">
      <c r="A28" s="468" t="s">
        <v>843</v>
      </c>
      <c r="B28" s="476"/>
      <c r="C28" s="467"/>
      <c r="D28" s="467"/>
      <c r="E28" s="467"/>
      <c r="F28" s="474"/>
    </row>
    <row r="29" spans="1:6" ht="12.75">
      <c r="A29" s="468" t="s">
        <v>547</v>
      </c>
      <c r="B29" s="476"/>
      <c r="C29" s="470"/>
      <c r="D29" s="470"/>
      <c r="E29" s="470"/>
      <c r="F29" s="471">
        <f>C29-E29</f>
        <v>0</v>
      </c>
    </row>
    <row r="30" spans="1:6" ht="12.75">
      <c r="A30" s="468" t="s">
        <v>550</v>
      </c>
      <c r="B30" s="476"/>
      <c r="C30" s="470"/>
      <c r="D30" s="470"/>
      <c r="E30" s="470"/>
      <c r="F30" s="471">
        <f>C30-E30</f>
        <v>0</v>
      </c>
    </row>
    <row r="31" spans="1:16" ht="14.25" customHeight="1">
      <c r="A31" s="472" t="s">
        <v>587</v>
      </c>
      <c r="B31" s="473" t="s">
        <v>844</v>
      </c>
      <c r="C31" s="467">
        <f>SUM(C29:C30)</f>
        <v>0</v>
      </c>
      <c r="D31" s="467"/>
      <c r="E31" s="467">
        <f>SUM(E29:E30)</f>
        <v>0</v>
      </c>
      <c r="F31" s="474">
        <f>SUM(F29:F30)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16" ht="20.25" customHeight="1">
      <c r="A32" s="477" t="s">
        <v>845</v>
      </c>
      <c r="B32" s="473" t="s">
        <v>846</v>
      </c>
      <c r="C32" s="467">
        <f>C31+C27+C23+C19</f>
        <v>42</v>
      </c>
      <c r="D32" s="467"/>
      <c r="E32" s="467">
        <f>E31+E27+E23+E19</f>
        <v>0</v>
      </c>
      <c r="F32" s="474">
        <f>F31+F27+F23+F19</f>
        <v>42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</row>
    <row r="33" spans="1:6" ht="15" customHeight="1">
      <c r="A33" s="465" t="s">
        <v>847</v>
      </c>
      <c r="B33" s="473"/>
      <c r="C33" s="467"/>
      <c r="D33" s="467"/>
      <c r="E33" s="467"/>
      <c r="F33" s="474"/>
    </row>
    <row r="34" spans="1:6" ht="14.25" customHeight="1">
      <c r="A34" s="468" t="s">
        <v>834</v>
      </c>
      <c r="B34" s="476"/>
      <c r="C34" s="467"/>
      <c r="D34" s="467"/>
      <c r="E34" s="467"/>
      <c r="F34" s="474"/>
    </row>
    <row r="35" spans="1:6" ht="12.75">
      <c r="A35" s="468" t="s">
        <v>835</v>
      </c>
      <c r="B35" s="476"/>
      <c r="C35" s="470"/>
      <c r="D35" s="470"/>
      <c r="E35" s="470"/>
      <c r="F35" s="471">
        <f>C35-E35</f>
        <v>0</v>
      </c>
    </row>
    <row r="36" spans="1:6" ht="12.75">
      <c r="A36" s="468" t="s">
        <v>836</v>
      </c>
      <c r="B36" s="476"/>
      <c r="C36" s="470"/>
      <c r="D36" s="470"/>
      <c r="E36" s="470"/>
      <c r="F36" s="471">
        <f>C36-E36</f>
        <v>0</v>
      </c>
    </row>
    <row r="37" spans="1:16" ht="15" customHeight="1">
      <c r="A37" s="472" t="s">
        <v>571</v>
      </c>
      <c r="B37" s="473" t="s">
        <v>848</v>
      </c>
      <c r="C37" s="467">
        <f>SUM(C35:C36)</f>
        <v>0</v>
      </c>
      <c r="D37" s="467"/>
      <c r="E37" s="467">
        <f>SUM(E35:E36)</f>
        <v>0</v>
      </c>
      <c r="F37" s="474">
        <f>SUM(F35:F36)</f>
        <v>0</v>
      </c>
      <c r="G37" s="475"/>
      <c r="H37" s="475"/>
      <c r="I37" s="475"/>
      <c r="J37" s="475"/>
      <c r="K37" s="475"/>
      <c r="L37" s="475"/>
      <c r="M37" s="475"/>
      <c r="N37" s="475"/>
      <c r="O37" s="475"/>
      <c r="P37" s="475"/>
    </row>
    <row r="38" spans="1:6" ht="15.75" customHeight="1">
      <c r="A38" s="468" t="s">
        <v>838</v>
      </c>
      <c r="B38" s="476"/>
      <c r="C38" s="467"/>
      <c r="D38" s="467"/>
      <c r="E38" s="467"/>
      <c r="F38" s="474"/>
    </row>
    <row r="39" spans="1:6" ht="12.75">
      <c r="A39" s="468" t="s">
        <v>547</v>
      </c>
      <c r="B39" s="476"/>
      <c r="C39" s="470"/>
      <c r="D39" s="470"/>
      <c r="E39" s="470"/>
      <c r="F39" s="471">
        <f>C39-E39</f>
        <v>0</v>
      </c>
    </row>
    <row r="40" spans="1:6" ht="12.75">
      <c r="A40" s="468" t="s">
        <v>550</v>
      </c>
      <c r="B40" s="476"/>
      <c r="C40" s="470"/>
      <c r="D40" s="470"/>
      <c r="E40" s="470"/>
      <c r="F40" s="471">
        <f>C40-E40</f>
        <v>0</v>
      </c>
    </row>
    <row r="41" spans="1:16" ht="11.25" customHeight="1">
      <c r="A41" s="472" t="s">
        <v>821</v>
      </c>
      <c r="B41" s="473" t="s">
        <v>849</v>
      </c>
      <c r="C41" s="467">
        <f>SUM(C39:C40)</f>
        <v>0</v>
      </c>
      <c r="D41" s="467"/>
      <c r="E41" s="467">
        <f>SUM(E39:E40)</f>
        <v>0</v>
      </c>
      <c r="F41" s="474">
        <f>SUM(F39:F40)</f>
        <v>0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</row>
    <row r="42" spans="1:6" ht="15" customHeight="1">
      <c r="A42" s="468" t="s">
        <v>840</v>
      </c>
      <c r="B42" s="476"/>
      <c r="C42" s="467"/>
      <c r="D42" s="467"/>
      <c r="E42" s="467"/>
      <c r="F42" s="474"/>
    </row>
    <row r="43" spans="1:6" ht="12.75">
      <c r="A43" s="468" t="s">
        <v>547</v>
      </c>
      <c r="B43" s="476"/>
      <c r="C43" s="470"/>
      <c r="D43" s="470"/>
      <c r="E43" s="470"/>
      <c r="F43" s="471">
        <f>C43-E43</f>
        <v>0</v>
      </c>
    </row>
    <row r="44" spans="1:6" ht="12.75">
      <c r="A44" s="468" t="s">
        <v>550</v>
      </c>
      <c r="B44" s="476"/>
      <c r="C44" s="470"/>
      <c r="D44" s="470"/>
      <c r="E44" s="470"/>
      <c r="F44" s="471">
        <f>C44-E44</f>
        <v>0</v>
      </c>
    </row>
    <row r="45" spans="1:16" ht="15.75" customHeight="1">
      <c r="A45" s="472" t="s">
        <v>841</v>
      </c>
      <c r="B45" s="473" t="s">
        <v>850</v>
      </c>
      <c r="C45" s="467">
        <f>SUM(C43:C44)</f>
        <v>0</v>
      </c>
      <c r="D45" s="467"/>
      <c r="E45" s="467">
        <f>SUM(E43:E44)</f>
        <v>0</v>
      </c>
      <c r="F45" s="474">
        <f>SUM(F43:F44)</f>
        <v>0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</row>
    <row r="46" spans="1:6" ht="12.75" customHeight="1">
      <c r="A46" s="468" t="s">
        <v>843</v>
      </c>
      <c r="B46" s="476"/>
      <c r="C46" s="467"/>
      <c r="D46" s="467"/>
      <c r="E46" s="467"/>
      <c r="F46" s="474"/>
    </row>
    <row r="47" spans="1:6" ht="12.75">
      <c r="A47" s="468" t="s">
        <v>547</v>
      </c>
      <c r="B47" s="476"/>
      <c r="C47" s="470"/>
      <c r="D47" s="470"/>
      <c r="E47" s="470"/>
      <c r="F47" s="471">
        <f>C47-E47</f>
        <v>0</v>
      </c>
    </row>
    <row r="48" spans="1:6" ht="12.75">
      <c r="A48" s="468" t="s">
        <v>550</v>
      </c>
      <c r="B48" s="476"/>
      <c r="C48" s="470"/>
      <c r="D48" s="470"/>
      <c r="E48" s="470"/>
      <c r="F48" s="471">
        <f>C48-E48</f>
        <v>0</v>
      </c>
    </row>
    <row r="49" spans="1:16" ht="17.25" customHeight="1">
      <c r="A49" s="472" t="s">
        <v>587</v>
      </c>
      <c r="B49" s="473" t="s">
        <v>851</v>
      </c>
      <c r="C49" s="467">
        <f>SUM(C47:C48)</f>
        <v>0</v>
      </c>
      <c r="D49" s="467"/>
      <c r="E49" s="467">
        <f>SUM(E47:E48)</f>
        <v>0</v>
      </c>
      <c r="F49" s="474">
        <f>SUM(F47:F48)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16" ht="19.5" customHeight="1">
      <c r="A50" s="477" t="s">
        <v>852</v>
      </c>
      <c r="B50" s="473" t="s">
        <v>853</v>
      </c>
      <c r="C50" s="467">
        <f>C49+C45+C41+C37</f>
        <v>0</v>
      </c>
      <c r="D50" s="467"/>
      <c r="E50" s="467">
        <f>E49+E45+E41+E37</f>
        <v>0</v>
      </c>
      <c r="F50" s="474">
        <f>F49+F45+F41+F37</f>
        <v>0</v>
      </c>
      <c r="G50" s="475"/>
      <c r="H50" s="475"/>
      <c r="I50" s="475"/>
      <c r="J50" s="475"/>
      <c r="K50" s="475"/>
      <c r="L50" s="475"/>
      <c r="M50" s="475"/>
      <c r="N50" s="475"/>
      <c r="O50" s="475"/>
      <c r="P50" s="475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9.5" customHeight="1">
      <c r="A54" s="478"/>
      <c r="B54" s="479"/>
      <c r="C54" s="480"/>
      <c r="D54" s="480"/>
      <c r="E54" s="480"/>
      <c r="F54" s="480"/>
    </row>
    <row r="55" spans="1:6" ht="12.75">
      <c r="A55" s="481" t="s">
        <v>873</v>
      </c>
      <c r="B55" s="482"/>
      <c r="C55" s="629" t="s">
        <v>854</v>
      </c>
      <c r="D55" s="629"/>
      <c r="E55" s="629"/>
      <c r="F55" s="629"/>
    </row>
    <row r="56" spans="1:6" ht="12.75">
      <c r="A56" s="483"/>
      <c r="B56" s="484"/>
      <c r="C56" s="483"/>
      <c r="D56" s="483"/>
      <c r="E56" s="483"/>
      <c r="F56" s="483"/>
    </row>
    <row r="57" spans="1:6" ht="12.75">
      <c r="A57" s="483"/>
      <c r="B57" s="484"/>
      <c r="C57" s="483"/>
      <c r="D57" s="483"/>
      <c r="E57" s="634" t="s">
        <v>857</v>
      </c>
      <c r="F57" s="634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483"/>
      <c r="D61" s="483"/>
      <c r="E61" s="483"/>
      <c r="F61" s="483"/>
    </row>
    <row r="62" spans="1:6" ht="12.75">
      <c r="A62" s="483"/>
      <c r="B62" s="484"/>
      <c r="C62" s="629" t="s">
        <v>855</v>
      </c>
      <c r="D62" s="629"/>
      <c r="E62" s="629"/>
      <c r="F62" s="629"/>
    </row>
    <row r="63" spans="3:5" ht="12.75">
      <c r="C63" s="483"/>
      <c r="E63" s="483"/>
    </row>
    <row r="65" spans="5:6" ht="12.75">
      <c r="E65" s="628" t="s">
        <v>863</v>
      </c>
      <c r="F65" s="628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2008-07-22T12:14:46Z</cp:lastPrinted>
  <dcterms:created xsi:type="dcterms:W3CDTF">2005-10-13T08:48:04Z</dcterms:created>
  <dcterms:modified xsi:type="dcterms:W3CDTF">2008-07-24T10:08:35Z</dcterms:modified>
  <cp:category/>
  <cp:version/>
  <cp:contentType/>
  <cp:contentStatus/>
</cp:coreProperties>
</file>