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БАЛАНС" sheetId="1" r:id="rId1"/>
    <sheet name="ОТЧЕТ ЗА ДОХОДИТЕ" sheetId="2" r:id="rId2"/>
    <sheet name="ОПП по прекия метод" sheetId="3" r:id="rId3"/>
    <sheet name="ОСК" sheetId="4" r:id="rId4"/>
  </sheets>
  <definedNames>
    <definedName name="_1_0011">'БАЛАНС'!$C$11</definedName>
    <definedName name="_xlnm._FilterDatabase" localSheetId="2" hidden="1">'ОПП по прекия метод'!$A$8:$D$47</definedName>
    <definedName name="_xlnm.Print_Area" localSheetId="0">'БАЛАНС'!$A$1:$I$100</definedName>
    <definedName name="_xlnm.Print_Area" localSheetId="3">'ОСК'!$A$1:$N$38</definedName>
    <definedName name="_xlnm.Print_Titles" localSheetId="0">'БАЛАНС'!$8:$8</definedName>
  </definedNames>
  <calcPr fullCalcOnLoad="1"/>
</workbook>
</file>

<file path=xl/sharedStrings.xml><?xml version="1.0" encoding="utf-8"?>
<sst xmlns="http://schemas.openxmlformats.org/spreadsheetml/2006/main" count="604" uniqueCount="537">
  <si>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</si>
  <si>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</si>
  <si>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</si>
  <si>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</si>
  <si>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</si>
  <si>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</si>
  <si>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</si>
  <si>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</si>
  <si>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</si>
  <si>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</si>
  <si>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</si>
  <si>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</si>
  <si>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</si>
  <si>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</si>
  <si>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</si>
  <si>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</si>
  <si>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</si>
  <si>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</si>
  <si>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</si>
  <si>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</si>
  <si>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</si>
  <si>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</si>
  <si>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</si>
  <si>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</si>
  <si>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</si>
  <si>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</si>
  <si>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</si>
  <si>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</si>
  <si>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</si>
  <si>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</si>
  <si>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</si>
  <si>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</si>
  <si>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</si>
  <si>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</si>
  <si>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</si>
  <si>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</si>
  <si>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</si>
  <si>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</si>
  <si>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</si>
  <si>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</si>
  <si>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</si>
  <si>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</si>
  <si>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</si>
  <si>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</si>
  <si>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</si>
  <si>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</si>
  <si>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</si>
  <si>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</si>
  <si>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</si>
  <si>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</si>
  <si>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</si>
  <si>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</si>
  <si>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</si>
  <si>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</si>
  <si>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</si>
  <si>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</si>
  <si>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</si>
  <si>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</si>
  <si>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</si>
  <si>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</si>
  <si>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</si>
  <si>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</si>
  <si>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</si>
  <si>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</si>
  <si>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</si>
  <si>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</si>
  <si>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</si>
  <si>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</si>
  <si>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</si>
  <si>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</si>
  <si>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</si>
  <si>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</si>
  <si>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</si>
  <si>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</si>
  <si>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</si>
  <si>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</si>
  <si>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</si>
  <si>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</si>
  <si>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</si>
  <si>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</si>
  <si>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</si>
  <si>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</si>
  <si>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</si>
  <si>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</si>
  <si>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</si>
  <si>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</si>
  <si>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</si>
  <si>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</si>
  <si>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</si>
  <si>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</si>
  <si>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</si>
  <si>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</si>
  <si>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</si>
  <si>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</si>
  <si>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</si>
  <si>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</si>
  <si>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</si>
  <si>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</si>
  <si>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</si>
  <si>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</si>
  <si>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</si>
  <si>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</si>
  <si>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</si>
  <si>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</si>
  <si>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</si>
  <si>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</si>
  <si>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</si>
  <si>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</si>
  <si>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</si>
  <si>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</si>
  <si>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</si>
  <si>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</si>
  <si>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</si>
  <si>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</si>
  <si>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</si>
  <si>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</si>
  <si>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</si>
  <si>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</si>
  <si>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</si>
  <si>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</si>
  <si>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</si>
  <si>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</si>
  <si>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</si>
  <si>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</si>
  <si>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</si>
  <si>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</si>
  <si>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</si>
  <si>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</si>
  <si>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</si>
  <si>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</si>
  <si>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</si>
  <si>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</si>
  <si>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</si>
  <si>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</si>
  <si>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</si>
  <si>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</si>
  <si>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</si>
  <si>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</si>
  <si>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</si>
  <si>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</si>
  <si>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</si>
  <si>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</si>
  <si>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</si>
  <si>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</si>
  <si>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</si>
  <si>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</si>
  <si>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</si>
  <si>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</si>
  <si>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</si>
  <si>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</si>
  <si>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</si>
  <si>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</si>
  <si>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</si>
  <si>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</si>
  <si>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</si>
  <si>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</si>
  <si>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</si>
  <si>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</si>
  <si>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</si>
  <si>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</si>
  <si>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</si>
  <si>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</si>
  <si>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</si>
  <si>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</si>
  <si>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</si>
  <si>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</si>
  <si>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</si>
  <si>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</si>
  <si>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</si>
  <si>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</si>
  <si>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</si>
  <si>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</si>
  <si>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</si>
  <si>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</si>
  <si>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</si>
  <si>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</si>
  <si>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</si>
  <si>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</si>
  <si>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</si>
  <si>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</si>
  <si>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</si>
  <si>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</si>
  <si>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</si>
  <si>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</si>
  <si>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</si>
  <si>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</si>
  <si>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</si>
  <si>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</si>
  <si>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</si>
  <si>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</si>
  <si>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</si>
  <si>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</si>
  <si>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</si>
  <si>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</si>
  <si>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</si>
  <si>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</si>
  <si>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</si>
  <si>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</si>
  <si>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</si>
  <si>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</si>
  <si>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</si>
  <si>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</si>
  <si>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</si>
  <si>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</si>
  <si>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</si>
  <si>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</si>
  <si>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</si>
  <si>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</si>
  <si>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</si>
  <si>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</si>
  <si>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</si>
  <si>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</si>
  <si>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</si>
  <si>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</si>
  <si>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</si>
  <si>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</si>
  <si>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</si>
  <si>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</si>
  <si>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</si>
  <si>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</si>
  <si>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</si>
  <si>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</si>
  <si>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</si>
  <si>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</si>
  <si>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</si>
  <si>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</si>
  <si>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</si>
  <si>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</si>
  <si>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</si>
  <si>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</si>
  <si>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</si>
  <si>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</si>
  <si>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</si>
  <si>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</si>
  <si>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</si>
  <si>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</si>
  <si>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</si>
  <si>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</si>
  <si>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</si>
  <si>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</si>
  <si>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</si>
  <si>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</si>
  <si>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</si>
  <si>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</si>
  <si>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</si>
  <si>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</si>
  <si>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</si>
  <si>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</si>
  <si>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</si>
  <si>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</si>
  <si>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</si>
  <si>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</si>
  <si>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</si>
  <si>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</si>
  <si>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</si>
  <si>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</si>
  <si>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</si>
  <si>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</si>
  <si>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</si>
  <si>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</si>
  <si>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</si>
  <si>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</si>
  <si>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</si>
  <si>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</si>
  <si>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</si>
  <si>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</si>
  <si>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</si>
  <si>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</si>
  <si>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</si>
  <si>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</si>
  <si>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</si>
  <si>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</si>
  <si>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</si>
  <si>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</si>
  <si>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</si>
  <si>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</si>
  <si>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</si>
  <si>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</si>
  <si>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</si>
  <si>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</si>
  <si>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</si>
  <si>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</si>
  <si>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</si>
  <si>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</si>
  <si>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</si>
  <si>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</si>
  <si>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</si>
  <si>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</si>
  <si>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</si>
  <si>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</si>
  <si>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</si>
  <si>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</si>
  <si>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</si>
  <si>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</si>
  <si>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</si>
  <si>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</si>
  <si>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</si>
  <si>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</si>
  <si>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</si>
  <si>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</si>
  <si>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</si>
  <si>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</si>
  <si>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</si>
  <si>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</si>
  <si>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</si>
  <si>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</si>
  <si>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</si>
  <si>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</si>
  <si>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</si>
  <si>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</si>
  <si>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</si>
  <si>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</si>
  <si>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</si>
  <si>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</si>
  <si>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</si>
  <si>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</si>
  <si>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</si>
  <si>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</si>
  <si>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</si>
  <si>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</si>
  <si>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</si>
  <si>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</si>
  <si>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</si>
  <si>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</si>
  <si>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</si>
  <si>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</si>
  <si>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</si>
  <si>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</si>
  <si>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</si>
  <si>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</si>
  <si>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</si>
  <si>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</si>
  <si>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</si>
  <si>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</si>
  <si>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</si>
  <si>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</si>
  <si>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</si>
  <si>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</si>
  <si>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</si>
  <si>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</si>
  <si>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</si>
  <si>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</si>
  <si>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</si>
  <si>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</si>
  <si>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</si>
  <si>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</si>
  <si>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</si>
  <si>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</si>
  <si>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</si>
  <si>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</si>
  <si>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</si>
  <si>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</si>
  <si>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</si>
  <si>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</si>
  <si>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</si>
  <si>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</si>
  <si>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</si>
  <si>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</si>
  <si>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</si>
  <si>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</si>
  <si>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</si>
  <si>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</si>
  <si>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</si>
  <si>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</si>
  <si>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</si>
  <si>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</si>
  <si>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</si>
  <si>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</si>
  <si>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</si>
  <si>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</si>
  <si>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</si>
  <si>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</si>
  <si>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</si>
  <si>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</si>
  <si>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</si>
  <si>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</si>
  <si>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</si>
  <si>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</si>
  <si>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</si>
  <si>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</si>
  <si>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</si>
  <si>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</si>
  <si>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</si>
  <si>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</si>
  <si>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</si>
  <si>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</si>
  <si>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</si>
  <si>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</si>
  <si>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</si>
  <si>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</si>
  <si>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</si>
  <si>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</si>
  <si>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</si>
  <si>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</si>
  <si>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</si>
  <si>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</si>
  <si>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</si>
  <si>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</si>
  <si>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</si>
  <si>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</si>
  <si>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</si>
  <si>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</si>
  <si>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</si>
  <si>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</si>
  <si>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</si>
  <si>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</si>
  <si>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</si>
  <si>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</si>
  <si>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</si>
  <si>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</si>
  <si>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</si>
  <si>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</si>
  <si>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</si>
  <si>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</si>
  <si>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</si>
  <si>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</si>
  <si>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</si>
  <si>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</si>
  <si>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</si>
  <si>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</si>
  <si>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</si>
  <si>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</si>
  <si>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</si>
  <si>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</si>
  <si>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</si>
  <si>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</si>
  <si>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</si>
  <si>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</si>
  <si>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</si>
  <si>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</si>
  <si>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</si>
  <si>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</si>
  <si>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</si>
  <si>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</si>
  <si>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</si>
  <si>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</si>
  <si>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</si>
  <si>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</si>
  <si>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</si>
  <si>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</si>
  <si>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</si>
  <si>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</si>
  <si>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</si>
  <si>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</si>
  <si>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</si>
  <si>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</si>
  <si>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</si>
  <si>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</si>
  <si>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</si>
  <si>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</si>
  <si>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</si>
  <si>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</si>
  <si>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</si>
  <si>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</si>
  <si>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</si>
  <si>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</si>
  <si>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</si>
  <si>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</si>
  <si>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</si>
  <si>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</si>
  <si>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</si>
  <si>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</si>
  <si>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</si>
  <si>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</si>
  <si>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</si>
  <si>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</si>
  <si>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</si>
  <si>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</si>
  <si>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</si>
  <si>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</si>
  <si>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</si>
  <si>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</si>
  <si>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</si>
  <si>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</si>
  <si>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</si>
  <si>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</si>
  <si>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</si>
  <si>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</si>
  <si>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</si>
  <si>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</si>
  <si>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</si>
  <si>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</si>
  <si>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</si>
  <si>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</si>
  <si>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</si>
  <si>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</si>
  <si>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</si>
  <si>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</si>
  <si>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</si>
  <si>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</si>
  <si>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</si>
  <si>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</si>
  <si>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</si>
  <si>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</si>
  <si>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</si>
  <si>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</si>
  <si>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</si>
  <si>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</si>
  <si>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</si>
  <si>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</si>
  <si>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</si>
  <si>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</si>
  <si>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</si>
  <si>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</si>
  <si>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</si>
  <si>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</si>
  <si>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</si>
  <si>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</si>
  <si>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</si>
  <si>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</si>
  <si>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</si>
  <si>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</si>
  <si>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</si>
  <si>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</si>
  <si>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</si>
  <si>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</si>
  <si>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</si>
  <si>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</si>
  <si>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</si>
  <si>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</si>
  <si>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</si>
  <si>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</si>
  <si>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</si>
  <si>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</si>
  <si>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</si>
  <si>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</si>
  <si>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</si>
  <si>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</si>
  <si>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</si>
  <si>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</si>
  <si>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</si>
  <si>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</si>
  <si>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01.01.2011-30.06.2011</t>
  </si>
  <si>
    <t>Дата на съставяне: 15.07.2011 г.</t>
  </si>
  <si>
    <t>15.07.2011 г.</t>
  </si>
  <si>
    <t xml:space="preserve">Дата на съставяне:15.07.2011 г.                                       </t>
  </si>
  <si>
    <t xml:space="preserve">Дата  на съставяне: 15.07.2011 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</si>
</sst>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58" applyFont="1" applyBorder="1" applyAlignment="1" applyProtection="1">
      <alignment horizontal="left" vertical="top"/>
      <protection locked="0"/>
    </xf>
    <xf numFmtId="0" fontId="11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0" xfId="59" applyFont="1" applyAlignment="1">
      <alignment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vertical="center" wrapText="1"/>
      <protection/>
    </xf>
    <xf numFmtId="0" fontId="11" fillId="0" borderId="0" xfId="61" applyFont="1" applyBorder="1">
      <alignment/>
      <protection/>
    </xf>
    <xf numFmtId="0" fontId="11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wrapText="1"/>
      <protection/>
    </xf>
    <xf numFmtId="3" fontId="11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Protection="1">
      <alignment/>
      <protection locked="0"/>
    </xf>
    <xf numFmtId="49" fontId="10" fillId="0" borderId="11" xfId="61" applyNumberFormat="1" applyFont="1" applyBorder="1" applyAlignment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wrapText="1"/>
      <protection/>
    </xf>
    <xf numFmtId="49" fontId="10" fillId="0" borderId="0" xfId="61" applyNumberFormat="1" applyFont="1" applyBorder="1" applyAlignment="1" applyProtection="1">
      <alignment horizontal="center" wrapText="1"/>
      <protection locked="0"/>
    </xf>
    <xf numFmtId="49" fontId="11" fillId="33" borderId="10" xfId="61" applyNumberFormat="1" applyFont="1" applyFill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6" borderId="10" xfId="60" applyNumberFormat="1" applyFont="1" applyFill="1" applyBorder="1" applyAlignment="1" applyProtection="1">
      <alignment vertical="center"/>
      <protection locked="0"/>
    </xf>
    <xf numFmtId="3" fontId="11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1" fontId="10" fillId="34" borderId="10" xfId="60" applyNumberFormat="1" applyFont="1" applyFill="1" applyBorder="1" applyAlignment="1" applyProtection="1">
      <alignment vertical="center"/>
      <protection locked="0"/>
    </xf>
    <xf numFmtId="3" fontId="10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Border="1" applyProtection="1">
      <alignment/>
      <protection/>
    </xf>
    <xf numFmtId="1" fontId="11" fillId="35" borderId="10" xfId="59" applyNumberFormat="1" applyFont="1" applyFill="1" applyBorder="1" applyAlignment="1" applyProtection="1">
      <alignment wrapText="1"/>
      <protection locked="0"/>
    </xf>
    <xf numFmtId="3" fontId="11" fillId="0" borderId="10" xfId="59" applyNumberFormat="1" applyFont="1" applyFill="1" applyBorder="1" applyAlignment="1" applyProtection="1">
      <alignment wrapText="1"/>
      <protection/>
    </xf>
    <xf numFmtId="1" fontId="11" fillId="36" borderId="10" xfId="59" applyNumberFormat="1" applyFont="1" applyFill="1" applyBorder="1" applyAlignment="1" applyProtection="1">
      <alignment wrapText="1"/>
      <protection locked="0"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3" fontId="11" fillId="0" borderId="10" xfId="61" applyNumberFormat="1" applyFont="1" applyFill="1" applyBorder="1" applyAlignment="1" applyProtection="1">
      <alignment vertical="center"/>
      <protection/>
    </xf>
    <xf numFmtId="3" fontId="11" fillId="0" borderId="10" xfId="61" applyNumberFormat="1" applyFont="1" applyBorder="1" applyAlignment="1" applyProtection="1">
      <alignment vertical="center"/>
      <protection/>
    </xf>
    <xf numFmtId="1" fontId="11" fillId="35" borderId="10" xfId="61" applyNumberFormat="1" applyFont="1" applyFill="1" applyBorder="1" applyAlignment="1" applyProtection="1">
      <alignment vertical="center"/>
      <protection locked="0"/>
    </xf>
    <xf numFmtId="3" fontId="11" fillId="0" borderId="13" xfId="61" applyNumberFormat="1" applyFont="1" applyBorder="1" applyAlignment="1" applyProtection="1">
      <alignment vertical="center"/>
      <protection/>
    </xf>
    <xf numFmtId="3" fontId="11" fillId="0" borderId="11" xfId="61" applyNumberFormat="1" applyFont="1" applyBorder="1" applyAlignment="1" applyProtection="1">
      <alignment vertical="center"/>
      <protection/>
    </xf>
    <xf numFmtId="1" fontId="10" fillId="34" borderId="14" xfId="60" applyNumberFormat="1" applyFont="1" applyFill="1" applyBorder="1" applyAlignment="1" applyProtection="1">
      <alignment vertical="center"/>
      <protection locked="0"/>
    </xf>
    <xf numFmtId="0" fontId="10" fillId="0" borderId="10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Alignment="1" applyProtection="1">
      <alignment wrapText="1"/>
      <protection/>
    </xf>
    <xf numFmtId="1" fontId="11" fillId="34" borderId="10" xfId="59" applyNumberFormat="1" applyFont="1" applyFill="1" applyBorder="1" applyAlignment="1" applyProtection="1">
      <alignment wrapText="1"/>
      <protection locked="0"/>
    </xf>
    <xf numFmtId="1" fontId="11" fillId="0" borderId="0" xfId="59" applyNumberFormat="1" applyFont="1" applyAlignment="1" applyProtection="1">
      <alignment wrapText="1"/>
      <protection/>
    </xf>
    <xf numFmtId="0" fontId="11" fillId="0" borderId="0" xfId="61" applyFont="1" applyBorder="1" applyProtection="1">
      <alignment/>
      <protection/>
    </xf>
    <xf numFmtId="0" fontId="10" fillId="0" borderId="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9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vertical="top" wrapText="1"/>
      <protection/>
    </xf>
    <xf numFmtId="0" fontId="9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Border="1" applyAlignment="1" applyProtection="1">
      <alignment vertical="top" wrapText="1"/>
      <protection locked="0"/>
    </xf>
    <xf numFmtId="1" fontId="9" fillId="34" borderId="12" xfId="58" applyNumberFormat="1" applyFont="1" applyFill="1" applyBorder="1" applyAlignment="1" applyProtection="1">
      <alignment vertical="top" wrapText="1"/>
      <protection locked="0"/>
    </xf>
    <xf numFmtId="1" fontId="9" fillId="34" borderId="15" xfId="58" applyNumberFormat="1" applyFont="1" applyFill="1" applyBorder="1" applyAlignment="1" applyProtection="1">
      <alignment vertical="top" wrapText="1"/>
      <protection locked="0"/>
    </xf>
    <xf numFmtId="1" fontId="9" fillId="36" borderId="15" xfId="58" applyNumberFormat="1" applyFont="1" applyFill="1" applyBorder="1" applyAlignment="1" applyProtection="1">
      <alignment vertical="top" wrapText="1"/>
      <protection locked="0"/>
    </xf>
    <xf numFmtId="1" fontId="9" fillId="0" borderId="15" xfId="58" applyNumberFormat="1" applyFont="1" applyBorder="1" applyAlignment="1" applyProtection="1">
      <alignment vertical="top" wrapText="1"/>
      <protection/>
    </xf>
    <xf numFmtId="1" fontId="9" fillId="0" borderId="12" xfId="58" applyNumberFormat="1" applyFont="1" applyBorder="1" applyAlignment="1" applyProtection="1">
      <alignment vertical="top" wrapText="1"/>
      <protection/>
    </xf>
    <xf numFmtId="1" fontId="9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9" fillId="35" borderId="15" xfId="58" applyNumberFormat="1" applyFont="1" applyFill="1" applyBorder="1" applyAlignment="1" applyProtection="1">
      <alignment vertical="top" wrapText="1"/>
      <protection locked="0"/>
    </xf>
    <xf numFmtId="1" fontId="9" fillId="0" borderId="16" xfId="58" applyNumberFormat="1" applyFont="1" applyBorder="1" applyAlignment="1" applyProtection="1">
      <alignment vertical="top" wrapText="1"/>
      <protection/>
    </xf>
    <xf numFmtId="1" fontId="9" fillId="36" borderId="17" xfId="58" applyNumberFormat="1" applyFont="1" applyFill="1" applyBorder="1" applyAlignment="1" applyProtection="1">
      <alignment vertical="top" wrapText="1"/>
      <protection locked="0"/>
    </xf>
    <xf numFmtId="1" fontId="9" fillId="0" borderId="18" xfId="58" applyNumberFormat="1" applyFont="1" applyBorder="1" applyAlignment="1" applyProtection="1">
      <alignment vertical="top" wrapText="1"/>
      <protection/>
    </xf>
    <xf numFmtId="1" fontId="7" fillId="0" borderId="15" xfId="58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58" applyNumberFormat="1" applyFont="1" applyBorder="1" applyAlignment="1" applyProtection="1">
      <alignment vertical="top" wrapText="1"/>
      <protection/>
    </xf>
    <xf numFmtId="1" fontId="9" fillId="0" borderId="20" xfId="58" applyNumberFormat="1" applyFont="1" applyBorder="1" applyAlignment="1" applyProtection="1">
      <alignment vertical="top" wrapText="1"/>
      <protection/>
    </xf>
    <xf numFmtId="0" fontId="7" fillId="0" borderId="0" xfId="58" applyFont="1" applyBorder="1" applyAlignment="1">
      <alignment vertical="top" wrapText="1"/>
      <protection/>
    </xf>
    <xf numFmtId="49" fontId="7" fillId="0" borderId="0" xfId="58" applyNumberFormat="1" applyFont="1" applyBorder="1" applyAlignment="1">
      <alignment vertical="top" wrapText="1"/>
      <protection/>
    </xf>
    <xf numFmtId="1" fontId="9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0" fillId="0" borderId="13" xfId="61" applyFont="1" applyBorder="1" applyAlignment="1">
      <alignment horizontal="centerContinuous" vertical="center" wrapText="1"/>
      <protection/>
    </xf>
    <xf numFmtId="0" fontId="10" fillId="0" borderId="21" xfId="61" applyFont="1" applyBorder="1" applyAlignment="1">
      <alignment horizontal="centerContinuous" vertical="center" wrapText="1"/>
      <protection/>
    </xf>
    <xf numFmtId="0" fontId="10" fillId="0" borderId="11" xfId="61" applyFont="1" applyBorder="1" applyAlignment="1">
      <alignment horizontal="centerContinuous" vertical="center" wrapText="1"/>
      <protection/>
    </xf>
    <xf numFmtId="0" fontId="10" fillId="33" borderId="13" xfId="61" applyFont="1" applyFill="1" applyBorder="1" applyAlignment="1">
      <alignment horizontal="centerContinuous" vertical="center" wrapText="1"/>
      <protection/>
    </xf>
    <xf numFmtId="0" fontId="10" fillId="33" borderId="11" xfId="61" applyFont="1" applyFill="1" applyBorder="1" applyAlignment="1">
      <alignment horizontal="centerContinuous" vertical="center" wrapText="1"/>
      <protection/>
    </xf>
    <xf numFmtId="1" fontId="11" fillId="33" borderId="12" xfId="61" applyNumberFormat="1" applyFont="1" applyFill="1" applyBorder="1" applyAlignment="1" applyProtection="1">
      <alignment vertical="center"/>
      <protection locked="0"/>
    </xf>
    <xf numFmtId="1" fontId="11" fillId="33" borderId="22" xfId="61" applyNumberFormat="1" applyFont="1" applyFill="1" applyBorder="1" applyAlignment="1" applyProtection="1">
      <alignment vertical="center"/>
      <protection locked="0"/>
    </xf>
    <xf numFmtId="1" fontId="11" fillId="33" borderId="14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Border="1" applyAlignment="1">
      <alignment horizontal="left" vertical="center" wrapText="1"/>
      <protection/>
    </xf>
    <xf numFmtId="1" fontId="11" fillId="0" borderId="12" xfId="61" applyNumberFormat="1" applyFont="1" applyFill="1" applyBorder="1" applyAlignment="1" applyProtection="1">
      <alignment vertical="center"/>
      <protection locked="0"/>
    </xf>
    <xf numFmtId="3" fontId="11" fillId="0" borderId="0" xfId="61" applyNumberFormat="1" applyFont="1" applyBorder="1" applyProtection="1">
      <alignment/>
      <protection/>
    </xf>
    <xf numFmtId="0" fontId="10" fillId="0" borderId="12" xfId="61" applyFont="1" applyBorder="1" applyAlignment="1">
      <alignment horizontal="centerContinuous" vertical="center" wrapText="1"/>
      <protection/>
    </xf>
    <xf numFmtId="0" fontId="10" fillId="0" borderId="14" xfId="61" applyFont="1" applyBorder="1" applyAlignment="1">
      <alignment horizontal="centerContinuous" vertical="center" wrapText="1"/>
      <protection/>
    </xf>
    <xf numFmtId="0" fontId="10" fillId="0" borderId="16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Continuous" vertical="center" wrapText="1"/>
      <protection/>
    </xf>
    <xf numFmtId="0" fontId="10" fillId="33" borderId="21" xfId="61" applyFont="1" applyFill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Continuous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Continuous" vertical="center" wrapText="1"/>
      <protection/>
    </xf>
    <xf numFmtId="0" fontId="10" fillId="0" borderId="25" xfId="61" applyFont="1" applyBorder="1" applyAlignment="1">
      <alignment horizontal="centerContinuous" vertical="center" wrapText="1"/>
      <protection/>
    </xf>
    <xf numFmtId="49" fontId="10" fillId="0" borderId="16" xfId="61" applyNumberFormat="1" applyFont="1" applyBorder="1" applyAlignment="1">
      <alignment horizontal="centerContinuous" vertical="center" wrapText="1"/>
      <protection/>
    </xf>
    <xf numFmtId="49" fontId="10" fillId="0" borderId="17" xfId="61" applyNumberFormat="1" applyFont="1" applyBorder="1" applyAlignment="1">
      <alignment horizontal="centerContinuous" vertical="center" wrapText="1"/>
      <protection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center" vertical="top" wrapText="1"/>
      <protection locked="0"/>
    </xf>
    <xf numFmtId="0" fontId="9" fillId="0" borderId="0" xfId="58" applyFont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" vertical="top"/>
      <protection locked="0"/>
    </xf>
    <xf numFmtId="0" fontId="7" fillId="0" borderId="0" xfId="59" applyFont="1" applyAlignment="1" applyProtection="1">
      <alignment wrapText="1"/>
      <protection locked="0"/>
    </xf>
    <xf numFmtId="0" fontId="7" fillId="0" borderId="26" xfId="58" applyFont="1" applyBorder="1" applyAlignment="1" applyProtection="1">
      <alignment horizontal="center" vertical="center"/>
      <protection/>
    </xf>
    <xf numFmtId="0" fontId="7" fillId="0" borderId="27" xfId="58" applyFont="1" applyBorder="1" applyAlignment="1" applyProtection="1">
      <alignment horizontal="center" vertical="top" wrapText="1"/>
      <protection/>
    </xf>
    <xf numFmtId="14" fontId="7" fillId="0" borderId="27" xfId="58" applyNumberFormat="1" applyFont="1" applyBorder="1" applyAlignment="1" applyProtection="1">
      <alignment horizontal="center" vertical="top" wrapText="1"/>
      <protection/>
    </xf>
    <xf numFmtId="49" fontId="7" fillId="0" borderId="27" xfId="58" applyNumberFormat="1" applyFont="1" applyBorder="1" applyAlignment="1" applyProtection="1">
      <alignment horizontal="center" vertical="center" wrapText="1"/>
      <protection/>
    </xf>
    <xf numFmtId="14" fontId="7" fillId="0" borderId="28" xfId="58" applyNumberFormat="1" applyFont="1" applyBorder="1" applyAlignment="1" applyProtection="1">
      <alignment horizontal="center" vertical="top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right" vertical="top" wrapText="1"/>
      <protection/>
    </xf>
    <xf numFmtId="0" fontId="9" fillId="0" borderId="10" xfId="58" applyFont="1" applyBorder="1" applyAlignment="1" applyProtection="1">
      <alignment vertical="top" wrapText="1"/>
      <protection/>
    </xf>
    <xf numFmtId="0" fontId="9" fillId="0" borderId="12" xfId="58" applyFont="1" applyBorder="1" applyAlignment="1" applyProtection="1">
      <alignment vertical="top" wrapText="1"/>
      <protection/>
    </xf>
    <xf numFmtId="49" fontId="7" fillId="33" borderId="16" xfId="58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58" applyFont="1" applyFill="1" applyBorder="1" applyAlignment="1" applyProtection="1">
      <alignment vertical="top" wrapText="1"/>
      <protection/>
    </xf>
    <xf numFmtId="0" fontId="9" fillId="0" borderId="10" xfId="58" applyFont="1" applyBorder="1" applyAlignment="1" applyProtection="1">
      <alignment horizontal="right" vertical="top" wrapText="1"/>
      <protection/>
    </xf>
    <xf numFmtId="0" fontId="16" fillId="37" borderId="10" xfId="58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16" fillId="37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8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16" fillId="37" borderId="10" xfId="58" applyNumberFormat="1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vertical="top" wrapText="1"/>
      <protection/>
    </xf>
    <xf numFmtId="1" fontId="16" fillId="37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7" fillId="0" borderId="16" xfId="58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58" applyNumberFormat="1" applyFont="1" applyFill="1" applyBorder="1" applyAlignment="1" applyProtection="1">
      <alignment vertical="top"/>
      <protection/>
    </xf>
    <xf numFmtId="0" fontId="16" fillId="37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7" fillId="0" borderId="10" xfId="58" applyNumberFormat="1" applyFont="1" applyBorder="1" applyAlignment="1" applyProtection="1">
      <alignment horizontal="right"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6" fillId="0" borderId="13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9" fillId="0" borderId="30" xfId="58" applyNumberFormat="1" applyFont="1" applyBorder="1" applyAlignment="1" applyProtection="1">
      <alignment vertical="top" wrapText="1"/>
      <protection/>
    </xf>
    <xf numFmtId="1" fontId="9" fillId="0" borderId="31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9" fillId="0" borderId="32" xfId="58" applyNumberFormat="1" applyFont="1" applyBorder="1" applyAlignment="1" applyProtection="1">
      <alignment vertical="top" wrapText="1"/>
      <protection/>
    </xf>
    <xf numFmtId="1" fontId="9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33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6" xfId="58" applyNumberFormat="1" applyFont="1" applyBorder="1" applyAlignment="1" applyProtection="1">
      <alignment horizontal="right" vertical="top" wrapText="1"/>
      <protection/>
    </xf>
    <xf numFmtId="1" fontId="4" fillId="0" borderId="36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10" fillId="0" borderId="12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1" fillId="0" borderId="10" xfId="60" applyFont="1" applyFill="1" applyBorder="1" applyProtection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3" fontId="11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3" fontId="12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vertical="center" wrapText="1"/>
      <protection/>
    </xf>
    <xf numFmtId="0" fontId="11" fillId="0" borderId="29" xfId="60" applyFont="1" applyBorder="1" applyAlignment="1" applyProtection="1">
      <alignment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11" fillId="0" borderId="22" xfId="60" applyFont="1" applyBorder="1" applyAlignment="1" applyProtection="1">
      <alignment vertical="center" wrapText="1"/>
      <protection/>
    </xf>
    <xf numFmtId="0" fontId="10" fillId="0" borderId="12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11" fillId="0" borderId="0" xfId="60" applyFont="1" applyBorder="1" applyAlignment="1" applyProtection="1">
      <alignment wrapText="1"/>
      <protection/>
    </xf>
    <xf numFmtId="1" fontId="11" fillId="0" borderId="10" xfId="60" applyNumberFormat="1" applyFont="1" applyBorder="1" applyAlignment="1" applyProtection="1">
      <alignment vertical="center"/>
      <protection/>
    </xf>
    <xf numFmtId="1" fontId="9" fillId="38" borderId="15" xfId="58" applyNumberFormat="1" applyFont="1" applyFill="1" applyBorder="1" applyAlignment="1" applyProtection="1">
      <alignment vertical="top" wrapText="1"/>
      <protection locked="0"/>
    </xf>
    <xf numFmtId="1" fontId="9" fillId="38" borderId="12" xfId="58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Fill="1" applyAlignment="1" applyProtection="1">
      <alignment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 locked="0"/>
    </xf>
    <xf numFmtId="0" fontId="10" fillId="0" borderId="0" xfId="59" applyFont="1" applyFill="1" applyBorder="1" applyAlignment="1" applyProtection="1">
      <alignment horizontal="centerContinuous" vertical="center" wrapText="1"/>
      <protection locked="0"/>
    </xf>
    <xf numFmtId="1" fontId="11" fillId="0" borderId="0" xfId="59" applyNumberFormat="1" applyFont="1" applyBorder="1" applyAlignment="1" applyProtection="1">
      <alignment wrapText="1"/>
      <protection/>
    </xf>
    <xf numFmtId="0" fontId="11" fillId="0" borderId="0" xfId="59" applyFont="1" applyAlignment="1" applyProtection="1">
      <alignment horizontal="centerContinuous" wrapText="1"/>
      <protection/>
    </xf>
    <xf numFmtId="0" fontId="11" fillId="0" borderId="0" xfId="59" applyFont="1" applyAlignment="1" applyProtection="1">
      <alignment horizontal="center" wrapText="1"/>
      <protection/>
    </xf>
    <xf numFmtId="0" fontId="10" fillId="0" borderId="0" xfId="59" applyFont="1" applyAlignment="1" applyProtection="1">
      <alignment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14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Fill="1" applyBorder="1" applyAlignment="1" applyProtection="1">
      <alignment wrapText="1"/>
      <protection/>
    </xf>
    <xf numFmtId="49" fontId="11" fillId="0" borderId="10" xfId="59" applyNumberFormat="1" applyFont="1" applyFill="1" applyBorder="1" applyAlignment="1" applyProtection="1">
      <alignment horizontal="center" wrapText="1"/>
      <protection/>
    </xf>
    <xf numFmtId="0" fontId="10" fillId="0" borderId="10" xfId="59" applyFont="1" applyBorder="1" applyAlignment="1" applyProtection="1">
      <alignment horizontal="right" wrapText="1"/>
      <protection/>
    </xf>
    <xf numFmtId="49" fontId="10" fillId="0" borderId="10" xfId="59" applyNumberFormat="1" applyFont="1" applyBorder="1" applyAlignment="1" applyProtection="1">
      <alignment horizontal="center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1" fontId="11" fillId="0" borderId="10" xfId="59" applyNumberFormat="1" applyFont="1" applyFill="1" applyBorder="1" applyAlignment="1" applyProtection="1">
      <alignment wrapText="1"/>
      <protection/>
    </xf>
    <xf numFmtId="0" fontId="10" fillId="0" borderId="10" xfId="59" applyFont="1" applyBorder="1" applyAlignment="1" applyProtection="1">
      <alignment wrapText="1"/>
      <protection/>
    </xf>
    <xf numFmtId="49" fontId="11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Fill="1" applyBorder="1" applyAlignment="1" applyProtection="1">
      <alignment wrapText="1"/>
      <protection/>
    </xf>
    <xf numFmtId="0" fontId="10" fillId="0" borderId="0" xfId="59" applyFont="1" applyAlignment="1" applyProtection="1">
      <alignment horizontal="center"/>
      <protection/>
    </xf>
    <xf numFmtId="1" fontId="11" fillId="0" borderId="10" xfId="61" applyNumberFormat="1" applyFont="1" applyFill="1" applyBorder="1" applyAlignment="1" applyProtection="1">
      <alignment vertical="center"/>
      <protection/>
    </xf>
    <xf numFmtId="1" fontId="11" fillId="0" borderId="12" xfId="61" applyNumberFormat="1" applyFont="1" applyFill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vertical="center" wrapText="1"/>
      <protection locked="0"/>
    </xf>
    <xf numFmtId="49" fontId="10" fillId="0" borderId="0" xfId="61" applyNumberFormat="1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Protection="1">
      <alignment/>
      <protection locked="0"/>
    </xf>
    <xf numFmtId="0" fontId="10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0" fillId="0" borderId="0" xfId="6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 locked="0"/>
    </xf>
    <xf numFmtId="1" fontId="10" fillId="35" borderId="10" xfId="60" applyNumberFormat="1" applyFont="1" applyFill="1" applyBorder="1" applyAlignment="1" applyProtection="1">
      <alignment vertical="center"/>
      <protection locked="0"/>
    </xf>
    <xf numFmtId="0" fontId="9" fillId="0" borderId="0" xfId="58" applyFont="1" applyBorder="1" applyAlignment="1" applyProtection="1">
      <alignment vertical="top"/>
      <protection locked="0"/>
    </xf>
    <xf numFmtId="49" fontId="7" fillId="0" borderId="0" xfId="58" applyNumberFormat="1" applyFont="1" applyBorder="1" applyAlignment="1" applyProtection="1">
      <alignment vertical="top" wrapText="1"/>
      <protection locked="0"/>
    </xf>
    <xf numFmtId="1" fontId="9" fillId="0" borderId="0" xfId="58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8" applyFont="1" applyFill="1" applyAlignment="1" applyProtection="1">
      <alignment horizontal="right" vertical="top" wrapText="1"/>
      <protection locked="0"/>
    </xf>
    <xf numFmtId="0" fontId="15" fillId="37" borderId="10" xfId="58" applyFont="1" applyFill="1" applyBorder="1" applyAlignment="1" applyProtection="1">
      <alignment horizontal="left" vertical="top" wrapText="1"/>
      <protection/>
    </xf>
    <xf numFmtId="1" fontId="15" fillId="37" borderId="10" xfId="58" applyNumberFormat="1" applyFont="1" applyFill="1" applyBorder="1" applyAlignment="1" applyProtection="1">
      <alignment vertical="top" wrapText="1"/>
      <protection/>
    </xf>
    <xf numFmtId="0" fontId="15" fillId="37" borderId="37" xfId="58" applyFont="1" applyFill="1" applyBorder="1" applyAlignment="1" applyProtection="1">
      <alignment horizontal="left" vertical="top" wrapText="1"/>
      <protection/>
    </xf>
    <xf numFmtId="0" fontId="15" fillId="37" borderId="29" xfId="58" applyFont="1" applyFill="1" applyBorder="1" applyAlignment="1" applyProtection="1">
      <alignment vertical="top" wrapText="1"/>
      <protection/>
    </xf>
    <xf numFmtId="0" fontId="15" fillId="37" borderId="38" xfId="58" applyFont="1" applyFill="1" applyBorder="1" applyAlignment="1" applyProtection="1">
      <alignment vertical="top" wrapText="1"/>
      <protection/>
    </xf>
    <xf numFmtId="49" fontId="15" fillId="37" borderId="36" xfId="58" applyNumberFormat="1" applyFont="1" applyFill="1" applyBorder="1" applyAlignment="1" applyProtection="1">
      <alignment vertical="center" wrapText="1"/>
      <protection/>
    </xf>
    <xf numFmtId="0" fontId="15" fillId="37" borderId="10" xfId="58" applyFont="1" applyFill="1" applyBorder="1" applyAlignment="1" applyProtection="1">
      <alignment vertical="top" wrapText="1"/>
      <protection/>
    </xf>
    <xf numFmtId="0" fontId="10" fillId="0" borderId="0" xfId="61" applyFont="1" applyBorder="1" applyAlignment="1" applyProtection="1">
      <alignment horizontal="left" wrapText="1"/>
      <protection locked="0"/>
    </xf>
    <xf numFmtId="3" fontId="10" fillId="0" borderId="14" xfId="60" applyNumberFormat="1" applyFont="1" applyFill="1" applyBorder="1" applyAlignment="1" applyProtection="1">
      <alignment vertical="center"/>
      <protection/>
    </xf>
    <xf numFmtId="0" fontId="9" fillId="0" borderId="10" xfId="58" applyFont="1" applyBorder="1" applyAlignment="1" applyProtection="1">
      <alignment vertical="top"/>
      <protection locked="0"/>
    </xf>
    <xf numFmtId="0" fontId="7" fillId="0" borderId="10" xfId="58" applyFont="1" applyBorder="1" applyAlignment="1" applyProtection="1">
      <alignment horizontal="left" vertical="top" wrapText="1"/>
      <protection locked="0"/>
    </xf>
    <xf numFmtId="0" fontId="10" fillId="0" borderId="0" xfId="60" applyFont="1" applyBorder="1" applyAlignment="1" applyProtection="1">
      <alignment horizontal="centerContinuous" vertical="center" wrapText="1"/>
      <protection/>
    </xf>
    <xf numFmtId="0" fontId="11" fillId="0" borderId="0" xfId="60" applyFont="1" applyBorder="1" applyAlignment="1" applyProtection="1">
      <alignment horizontal="centerContinuous"/>
      <protection/>
    </xf>
    <xf numFmtId="0" fontId="11" fillId="0" borderId="35" xfId="60" applyFont="1" applyBorder="1" applyAlignment="1" applyProtection="1">
      <alignment horizontal="centerContinuous"/>
      <protection/>
    </xf>
    <xf numFmtId="0" fontId="11" fillId="0" borderId="0" xfId="60" applyFont="1" applyAlignment="1" applyProtection="1">
      <alignment horizontal="centerContinuous" wrapText="1"/>
      <protection/>
    </xf>
    <xf numFmtId="0" fontId="10" fillId="0" borderId="0" xfId="58" applyFont="1" applyBorder="1" applyAlignment="1" applyProtection="1">
      <alignment vertical="top" wrapText="1"/>
      <protection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0" fillId="0" borderId="0" xfId="59" applyFont="1" applyFill="1" applyBorder="1" applyAlignment="1" applyProtection="1">
      <alignment horizontal="centerContinuous" vertical="center" wrapText="1"/>
      <protection/>
    </xf>
    <xf numFmtId="0" fontId="10" fillId="0" borderId="0" xfId="58" applyFont="1" applyBorder="1" applyAlignment="1" applyProtection="1">
      <alignment horizontal="left" vertical="top"/>
      <protection/>
    </xf>
    <xf numFmtId="0" fontId="10" fillId="0" borderId="0" xfId="58" applyFont="1" applyBorder="1" applyAlignment="1" applyProtection="1">
      <alignment vertical="top"/>
      <protection/>
    </xf>
    <xf numFmtId="0" fontId="10" fillId="0" borderId="0" xfId="58" applyFont="1" applyFill="1" applyBorder="1" applyAlignment="1" applyProtection="1">
      <alignment vertical="top" wrapText="1"/>
      <protection/>
    </xf>
    <xf numFmtId="0" fontId="10" fillId="0" borderId="0" xfId="59" applyFont="1" applyFill="1" applyBorder="1" applyAlignment="1" applyProtection="1">
      <alignment horizontal="right" vertical="center" wrapText="1"/>
      <protection/>
    </xf>
    <xf numFmtId="0" fontId="10" fillId="0" borderId="0" xfId="61" applyFont="1" applyAlignment="1" applyProtection="1">
      <alignment horizontal="centerContinuous" wrapText="1"/>
      <protection/>
    </xf>
    <xf numFmtId="49" fontId="10" fillId="0" borderId="0" xfId="61" applyNumberFormat="1" applyFont="1" applyAlignment="1" applyProtection="1">
      <alignment horizontal="center" wrapText="1"/>
      <protection/>
    </xf>
    <xf numFmtId="0" fontId="10" fillId="0" borderId="0" xfId="61" applyFont="1" applyAlignment="1" applyProtection="1">
      <alignment horizontal="centerContinuous"/>
      <protection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Protection="1">
      <alignment/>
      <protection/>
    </xf>
    <xf numFmtId="0" fontId="10" fillId="0" borderId="0" xfId="59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8" applyNumberFormat="1" applyFont="1" applyBorder="1" applyAlignment="1" applyProtection="1">
      <alignment horizontal="left" vertical="top" wrapText="1"/>
      <protection locked="0"/>
    </xf>
    <xf numFmtId="184" fontId="10" fillId="0" borderId="0" xfId="58" applyNumberFormat="1" applyFont="1" applyBorder="1" applyAlignment="1" applyProtection="1">
      <alignment horizontal="left" vertical="top"/>
      <protection/>
    </xf>
    <xf numFmtId="0" fontId="9" fillId="0" borderId="0" xfId="58" applyFont="1" applyAlignment="1" applyProtection="1">
      <alignment vertical="top"/>
      <protection/>
    </xf>
    <xf numFmtId="0" fontId="9" fillId="0" borderId="0" xfId="58" applyFont="1" applyAlignment="1" applyProtection="1">
      <alignment vertical="top" wrapText="1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>
      <alignment wrapText="1"/>
      <protection/>
    </xf>
    <xf numFmtId="49" fontId="11" fillId="0" borderId="0" xfId="61" applyNumberFormat="1" applyFont="1" applyAlignment="1">
      <alignment horizontal="center" wrapText="1"/>
      <protection/>
    </xf>
    <xf numFmtId="0" fontId="9" fillId="0" borderId="0" xfId="58" applyFont="1" applyFill="1" applyAlignment="1" applyProtection="1">
      <alignment vertical="top"/>
      <protection/>
    </xf>
    <xf numFmtId="0" fontId="9" fillId="0" borderId="0" xfId="58" applyFont="1" applyFill="1" applyAlignment="1" applyProtection="1">
      <alignment horizontal="right" vertical="top" wrapText="1"/>
      <protection/>
    </xf>
    <xf numFmtId="0" fontId="11" fillId="0" borderId="0" xfId="59" applyFont="1" applyFill="1" applyAlignment="1" applyProtection="1">
      <alignment wrapText="1"/>
      <protection/>
    </xf>
    <xf numFmtId="0" fontId="11" fillId="0" borderId="0" xfId="60" applyFont="1" applyProtection="1">
      <alignment/>
      <protection/>
    </xf>
    <xf numFmtId="0" fontId="11" fillId="0" borderId="0" xfId="60" applyFont="1">
      <alignment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right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1" fontId="11" fillId="34" borderId="10" xfId="60" applyNumberFormat="1" applyFont="1" applyFill="1" applyBorder="1" applyProtection="1">
      <alignment/>
      <protection locked="0"/>
    </xf>
    <xf numFmtId="49" fontId="12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1" fontId="11" fillId="0" borderId="1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wrapText="1"/>
      <protection/>
    </xf>
    <xf numFmtId="1" fontId="11" fillId="36" borderId="10" xfId="60" applyNumberFormat="1" applyFont="1" applyFill="1" applyBorder="1" applyProtection="1">
      <alignment/>
      <protection locked="0"/>
    </xf>
    <xf numFmtId="0" fontId="12" fillId="0" borderId="10" xfId="60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49" fontId="10" fillId="0" borderId="10" xfId="60" applyNumberFormat="1" applyFont="1" applyBorder="1" applyAlignment="1" applyProtection="1">
      <alignment horizontal="centerContinuous" wrapText="1"/>
      <protection/>
    </xf>
    <xf numFmtId="3" fontId="11" fillId="0" borderId="10" xfId="60" applyNumberFormat="1" applyFont="1" applyFill="1" applyBorder="1" applyProtection="1">
      <alignment/>
      <protection/>
    </xf>
    <xf numFmtId="0" fontId="11" fillId="0" borderId="0" xfId="60" applyFont="1" applyBorder="1" applyAlignment="1" applyProtection="1">
      <alignment wrapText="1"/>
      <protection locked="0"/>
    </xf>
    <xf numFmtId="0" fontId="17" fillId="0" borderId="0" xfId="60" applyFont="1" applyBorder="1" applyAlignment="1">
      <alignment vertical="center" wrapText="1"/>
      <protection/>
    </xf>
    <xf numFmtId="0" fontId="17" fillId="0" borderId="0" xfId="60" applyFont="1" applyBorder="1" applyAlignment="1" applyProtection="1">
      <alignment vertical="center" wrapText="1"/>
      <protection locked="0"/>
    </xf>
    <xf numFmtId="1" fontId="11" fillId="0" borderId="0" xfId="60" applyNumberFormat="1" applyFont="1" applyProtection="1">
      <alignment/>
      <protection locked="0"/>
    </xf>
    <xf numFmtId="0" fontId="11" fillId="0" borderId="0" xfId="60" applyFont="1" applyBorder="1" applyAlignment="1">
      <alignment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Alignment="1">
      <alignment wrapText="1"/>
      <protection/>
    </xf>
    <xf numFmtId="49" fontId="18" fillId="0" borderId="10" xfId="60" applyNumberFormat="1" applyFont="1" applyBorder="1" applyAlignment="1" applyProtection="1">
      <alignment horizontal="centerContinuous" wrapText="1"/>
      <protection/>
    </xf>
    <xf numFmtId="177" fontId="19" fillId="35" borderId="10" xfId="59" applyNumberFormat="1" applyFont="1" applyFill="1" applyBorder="1" applyAlignment="1" applyProtection="1">
      <alignment wrapText="1"/>
      <protection locked="0"/>
    </xf>
    <xf numFmtId="1" fontId="9" fillId="0" borderId="0" xfId="58" applyNumberFormat="1" applyFont="1" applyAlignment="1" applyProtection="1">
      <alignment vertical="top" wrapText="1"/>
      <protection locked="0"/>
    </xf>
    <xf numFmtId="0" fontId="7" fillId="0" borderId="0" xfId="5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58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/>
    </xf>
    <xf numFmtId="183" fontId="11" fillId="0" borderId="32" xfId="58" applyNumberFormat="1" applyFont="1" applyBorder="1" applyAlignment="1" applyProtection="1">
      <alignment horizontal="left" vertical="top" wrapText="1"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Border="1" applyAlignment="1" applyProtection="1">
      <alignment horizontal="left" wrapText="1"/>
      <protection/>
    </xf>
    <xf numFmtId="0" fontId="11" fillId="0" borderId="0" xfId="59" applyFont="1" applyFill="1" applyAlignment="1" applyProtection="1">
      <alignment horizontal="center" wrapText="1"/>
      <protection locked="0"/>
    </xf>
    <xf numFmtId="0" fontId="10" fillId="0" borderId="0" xfId="61" applyFont="1" applyAlignment="1">
      <alignment horizontal="center" wrapText="1"/>
      <protection/>
    </xf>
    <xf numFmtId="0" fontId="10" fillId="0" borderId="0" xfId="61" applyFont="1" applyBorder="1" applyAlignment="1" applyProtection="1">
      <alignment horizontal="left"/>
      <protection locked="0"/>
    </xf>
    <xf numFmtId="0" fontId="10" fillId="0" borderId="0" xfId="58" applyNumberFormat="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center" wrapText="1"/>
      <protection locked="0"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right"/>
      <protection/>
    </xf>
    <xf numFmtId="184" fontId="10" fillId="0" borderId="32" xfId="58" applyNumberFormat="1" applyFont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17" sqref="B17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2" t="s">
        <v>1</v>
      </c>
      <c r="B3" s="333"/>
      <c r="C3" s="333"/>
      <c r="D3" s="333"/>
      <c r="E3" s="266" t="s">
        <v>530</v>
      </c>
      <c r="F3" s="112" t="s">
        <v>2</v>
      </c>
      <c r="G3" s="77"/>
      <c r="H3" s="265">
        <v>819363984</v>
      </c>
    </row>
    <row r="4" spans="1:8" ht="15">
      <c r="A4" s="332" t="s">
        <v>3</v>
      </c>
      <c r="B4" s="338"/>
      <c r="C4" s="338"/>
      <c r="D4" s="338"/>
      <c r="E4" s="287" t="s">
        <v>531</v>
      </c>
      <c r="F4" s="334" t="s">
        <v>4</v>
      </c>
      <c r="G4" s="335"/>
      <c r="H4" s="265" t="s">
        <v>159</v>
      </c>
    </row>
    <row r="5" spans="1:8" ht="15">
      <c r="A5" s="332" t="s">
        <v>5</v>
      </c>
      <c r="B5" s="333"/>
      <c r="C5" s="333"/>
      <c r="D5" s="333"/>
      <c r="E5" s="288" t="s">
        <v>532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330</v>
      </c>
      <c r="D11" s="56">
        <v>330</v>
      </c>
      <c r="E11" s="132" t="s">
        <v>22</v>
      </c>
      <c r="F11" s="137" t="s">
        <v>23</v>
      </c>
      <c r="G11" s="57">
        <v>3000</v>
      </c>
      <c r="H11" s="57">
        <v>3000</v>
      </c>
    </row>
    <row r="12" spans="1:8" ht="15">
      <c r="A12" s="130" t="s">
        <v>24</v>
      </c>
      <c r="B12" s="136" t="s">
        <v>25</v>
      </c>
      <c r="C12" s="56">
        <v>1353</v>
      </c>
      <c r="D12" s="56">
        <v>1427</v>
      </c>
      <c r="E12" s="132" t="s">
        <v>26</v>
      </c>
      <c r="F12" s="137" t="s">
        <v>27</v>
      </c>
      <c r="G12" s="58">
        <v>3000</v>
      </c>
      <c r="H12" s="58">
        <v>3000</v>
      </c>
    </row>
    <row r="13" spans="1:8" ht="15">
      <c r="A13" s="130" t="s">
        <v>28</v>
      </c>
      <c r="B13" s="136" t="s">
        <v>29</v>
      </c>
      <c r="C13" s="56">
        <v>2561</v>
      </c>
      <c r="D13" s="56">
        <v>986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127</v>
      </c>
      <c r="D14" s="56">
        <v>140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20</v>
      </c>
      <c r="D15" s="56">
        <v>48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f>90+19</f>
        <v>109</v>
      </c>
      <c r="D16" s="56">
        <v>143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11</v>
      </c>
      <c r="D17" s="56">
        <v>11</v>
      </c>
      <c r="E17" s="138" t="s">
        <v>46</v>
      </c>
      <c r="F17" s="140" t="s">
        <v>47</v>
      </c>
      <c r="G17" s="59">
        <f>G11+G14+G15+G16</f>
        <v>3000</v>
      </c>
      <c r="H17" s="59">
        <f>H11+H14+H15+H16</f>
        <v>3000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4511</v>
      </c>
      <c r="D19" s="60">
        <f>SUM(D11:D18)</f>
        <v>3085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1347</v>
      </c>
      <c r="H20" s="63">
        <v>1351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300</v>
      </c>
      <c r="H21" s="61">
        <f>SUM(H22:H24)</f>
        <v>300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300</v>
      </c>
      <c r="H22" s="57">
        <v>300</v>
      </c>
    </row>
    <row r="23" spans="1:13" ht="1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36</v>
      </c>
      <c r="D24" s="56">
        <v>34</v>
      </c>
      <c r="E24" s="132" t="s">
        <v>72</v>
      </c>
      <c r="F24" s="137" t="s">
        <v>73</v>
      </c>
      <c r="G24" s="57"/>
      <c r="H24" s="57"/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1647</v>
      </c>
      <c r="H25" s="59">
        <f>H19+H20+H21</f>
        <v>1651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/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36</v>
      </c>
      <c r="D27" s="60">
        <f>SUM(D23:D26)</f>
        <v>34</v>
      </c>
      <c r="E27" s="148" t="s">
        <v>83</v>
      </c>
      <c r="F27" s="137" t="s">
        <v>84</v>
      </c>
      <c r="G27" s="59">
        <f>SUM(G28:G30)</f>
        <v>413</v>
      </c>
      <c r="H27" s="59">
        <f>SUM(H28:H30)</f>
        <v>230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854</v>
      </c>
      <c r="H28" s="57">
        <v>671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>
        <v>-441</v>
      </c>
      <c r="H29" s="211">
        <v>-441</v>
      </c>
      <c r="M29" s="62"/>
    </row>
    <row r="30" spans="1:8" ht="15">
      <c r="A30" s="130" t="s">
        <v>90</v>
      </c>
      <c r="B30" s="136" t="s">
        <v>91</v>
      </c>
      <c r="C30" s="56"/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>
        <v>123</v>
      </c>
      <c r="H31" s="57">
        <v>114</v>
      </c>
      <c r="M31" s="62"/>
    </row>
    <row r="32" spans="1:15" ht="15">
      <c r="A32" s="130" t="s">
        <v>98</v>
      </c>
      <c r="B32" s="145" t="s">
        <v>99</v>
      </c>
      <c r="C32" s="60">
        <f>C30+C31</f>
        <v>0</v>
      </c>
      <c r="D32" s="60">
        <f>D30+D31</f>
        <v>0</v>
      </c>
      <c r="E32" s="138" t="s">
        <v>100</v>
      </c>
      <c r="F32" s="137" t="s">
        <v>101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536</v>
      </c>
      <c r="H33" s="59">
        <f>H27+H31+H32</f>
        <v>344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5183</v>
      </c>
      <c r="H36" s="59">
        <f>H25+H17+H33</f>
        <v>4995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f>1411-340</f>
        <v>1071</v>
      </c>
      <c r="H44" s="57">
        <v>434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/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138</v>
      </c>
      <c r="H48" s="57">
        <v>286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1209</v>
      </c>
      <c r="H49" s="59">
        <f>SUM(H43:H48)</f>
        <v>720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>
        <v>4</v>
      </c>
      <c r="E53" s="132" t="s">
        <v>164</v>
      </c>
      <c r="F53" s="140" t="s">
        <v>165</v>
      </c>
      <c r="G53" s="57">
        <v>44</v>
      </c>
      <c r="H53" s="57">
        <f>146-117</f>
        <v>29</v>
      </c>
    </row>
    <row r="54" spans="1:8" ht="15">
      <c r="A54" s="130" t="s">
        <v>166</v>
      </c>
      <c r="B54" s="144" t="s">
        <v>167</v>
      </c>
      <c r="C54" s="56"/>
      <c r="D54" s="56"/>
      <c r="E54" s="132" t="s">
        <v>168</v>
      </c>
      <c r="F54" s="140" t="s">
        <v>169</v>
      </c>
      <c r="G54" s="57">
        <v>943</v>
      </c>
      <c r="H54" s="57">
        <v>77</v>
      </c>
    </row>
    <row r="55" spans="1:18" ht="25.5">
      <c r="A55" s="164" t="s">
        <v>170</v>
      </c>
      <c r="B55" s="165" t="s">
        <v>171</v>
      </c>
      <c r="C55" s="60">
        <f>C19+C20+C21+C27+C32+C45+C51+C53+C54</f>
        <v>4547</v>
      </c>
      <c r="D55" s="60">
        <f>D19+D20+D21+D27+D32+D45+D51+D53+D54</f>
        <v>3123</v>
      </c>
      <c r="E55" s="132" t="s">
        <v>172</v>
      </c>
      <c r="F55" s="156" t="s">
        <v>173</v>
      </c>
      <c r="G55" s="59">
        <f>G49+G51+G52+G53+G54</f>
        <v>2196</v>
      </c>
      <c r="H55" s="59">
        <f>H49+H51+H52+H53+H54</f>
        <v>826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908</v>
      </c>
      <c r="D58" s="56">
        <v>959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406</v>
      </c>
      <c r="D59" s="56">
        <v>452</v>
      </c>
      <c r="E59" s="146" t="s">
        <v>181</v>
      </c>
      <c r="F59" s="137" t="s">
        <v>182</v>
      </c>
      <c r="G59" s="57">
        <v>489</v>
      </c>
      <c r="H59" s="57">
        <v>489</v>
      </c>
      <c r="M59" s="62"/>
    </row>
    <row r="60" spans="1:8" ht="15">
      <c r="A60" s="130" t="s">
        <v>183</v>
      </c>
      <c r="B60" s="136" t="s">
        <v>184</v>
      </c>
      <c r="C60" s="56">
        <v>683</v>
      </c>
      <c r="D60" s="56">
        <v>889</v>
      </c>
      <c r="E60" s="132" t="s">
        <v>185</v>
      </c>
      <c r="F60" s="137" t="s">
        <v>186</v>
      </c>
      <c r="G60" s="57">
        <f>200+140</f>
        <v>340</v>
      </c>
      <c r="H60" s="57">
        <v>200</v>
      </c>
    </row>
    <row r="61" spans="1:18" ht="15">
      <c r="A61" s="130" t="s">
        <v>187</v>
      </c>
      <c r="B61" s="139" t="s">
        <v>188</v>
      </c>
      <c r="C61" s="56">
        <v>608</v>
      </c>
      <c r="D61" s="56">
        <v>612</v>
      </c>
      <c r="E61" s="138" t="s">
        <v>189</v>
      </c>
      <c r="F61" s="167" t="s">
        <v>190</v>
      </c>
      <c r="G61" s="59">
        <f>SUM(G62:G68)</f>
        <v>2760</v>
      </c>
      <c r="H61" s="59">
        <f>SUM(H62:H68)</f>
        <v>2801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12</v>
      </c>
      <c r="H62" s="57">
        <v>16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>
        <v>117</v>
      </c>
      <c r="H63" s="57">
        <v>117</v>
      </c>
      <c r="M63" s="62"/>
    </row>
    <row r="64" spans="1:15" ht="15">
      <c r="A64" s="130" t="s">
        <v>51</v>
      </c>
      <c r="B64" s="144" t="s">
        <v>199</v>
      </c>
      <c r="C64" s="60">
        <f>SUM(C58:C63)</f>
        <v>2605</v>
      </c>
      <c r="D64" s="60">
        <f>SUM(D58:D63)</f>
        <v>2912</v>
      </c>
      <c r="E64" s="132" t="s">
        <v>200</v>
      </c>
      <c r="F64" s="137" t="s">
        <v>201</v>
      </c>
      <c r="G64" s="57">
        <v>2420</v>
      </c>
      <c r="H64" s="57">
        <v>2320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>
        <v>49</v>
      </c>
      <c r="H65" s="57">
        <v>133</v>
      </c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121</v>
      </c>
      <c r="H66" s="57">
        <v>164</v>
      </c>
    </row>
    <row r="67" spans="1:8" ht="15">
      <c r="A67" s="130" t="s">
        <v>207</v>
      </c>
      <c r="B67" s="136" t="s">
        <v>208</v>
      </c>
      <c r="C67" s="56">
        <v>995</v>
      </c>
      <c r="D67" s="56">
        <v>485</v>
      </c>
      <c r="E67" s="132" t="s">
        <v>209</v>
      </c>
      <c r="F67" s="137" t="s">
        <v>210</v>
      </c>
      <c r="G67" s="57">
        <v>33</v>
      </c>
      <c r="H67" s="57">
        <v>39</v>
      </c>
    </row>
    <row r="68" spans="1:8" ht="15">
      <c r="A68" s="130" t="s">
        <v>211</v>
      </c>
      <c r="B68" s="136" t="s">
        <v>212</v>
      </c>
      <c r="C68" s="56">
        <v>2734</v>
      </c>
      <c r="D68" s="56">
        <v>2569</v>
      </c>
      <c r="E68" s="132" t="s">
        <v>213</v>
      </c>
      <c r="F68" s="137" t="s">
        <v>214</v>
      </c>
      <c r="G68" s="57">
        <v>8</v>
      </c>
      <c r="H68" s="57">
        <v>12</v>
      </c>
    </row>
    <row r="69" spans="1:8" ht="15">
      <c r="A69" s="130" t="s">
        <v>215</v>
      </c>
      <c r="B69" s="136" t="s">
        <v>216</v>
      </c>
      <c r="C69" s="56">
        <v>27</v>
      </c>
      <c r="D69" s="56">
        <v>28</v>
      </c>
      <c r="E69" s="146" t="s">
        <v>78</v>
      </c>
      <c r="F69" s="137" t="s">
        <v>217</v>
      </c>
      <c r="G69" s="57">
        <v>109</v>
      </c>
      <c r="H69" s="57">
        <v>47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10</v>
      </c>
      <c r="D71" s="56">
        <v>10</v>
      </c>
      <c r="E71" s="148" t="s">
        <v>46</v>
      </c>
      <c r="F71" s="168" t="s">
        <v>224</v>
      </c>
      <c r="G71" s="66">
        <f>G59+G60+G61+G69+G70</f>
        <v>3698</v>
      </c>
      <c r="H71" s="66">
        <f>H59+H60+H61+H69+H70</f>
        <v>3537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125</v>
      </c>
      <c r="D72" s="56">
        <v>209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10</v>
      </c>
      <c r="D74" s="56">
        <v>1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3901</v>
      </c>
      <c r="D75" s="60">
        <f>SUM(D67:D74)</f>
        <v>3302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3698</v>
      </c>
      <c r="H79" s="67">
        <f>H71+H74+H75+H76</f>
        <v>3537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1</v>
      </c>
      <c r="D87" s="56">
        <v>9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20</v>
      </c>
      <c r="D88" s="56">
        <v>12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21</v>
      </c>
      <c r="D91" s="60">
        <f>SUM(D87:D90)</f>
        <v>21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>
        <v>3</v>
      </c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6530</v>
      </c>
      <c r="D93" s="60">
        <f>D64+D75+D84+D91+D92</f>
        <v>6235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11077</v>
      </c>
      <c r="D94" s="69">
        <f>D93+D55</f>
        <v>9358</v>
      </c>
      <c r="E94" s="261" t="s">
        <v>270</v>
      </c>
      <c r="F94" s="184" t="s">
        <v>271</v>
      </c>
      <c r="G94" s="70">
        <f>G36+G39+G55+G79</f>
        <v>11077</v>
      </c>
      <c r="H94" s="70">
        <f>H36+H39+H55+H79</f>
        <v>9358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331"/>
      <c r="H97" s="77"/>
      <c r="M97" s="62"/>
    </row>
    <row r="98" spans="1:13" ht="15">
      <c r="A98" s="22" t="s">
        <v>533</v>
      </c>
      <c r="B98" s="251"/>
      <c r="C98" s="336" t="s">
        <v>381</v>
      </c>
      <c r="D98" s="336"/>
      <c r="E98" s="336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6" t="s">
        <v>522</v>
      </c>
      <c r="D100" s="337"/>
      <c r="E100" s="337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B21">
      <selection activeCell="G21" sqref="G21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0" t="str">
        <f>БАЛАНС!E3</f>
        <v> "Торготерм"АД</v>
      </c>
      <c r="C2" s="340"/>
      <c r="D2" s="340"/>
      <c r="E2" s="340"/>
      <c r="F2" s="342" t="s">
        <v>2</v>
      </c>
      <c r="G2" s="342"/>
      <c r="H2" s="290">
        <f>БАЛАНС!H3</f>
        <v>819363984</v>
      </c>
    </row>
    <row r="3" spans="1:8" ht="15">
      <c r="A3" s="271" t="s">
        <v>274</v>
      </c>
      <c r="B3" s="340" t="str">
        <f>БАЛАНС!E4</f>
        <v>неконсолидиран</v>
      </c>
      <c r="C3" s="340"/>
      <c r="D3" s="340"/>
      <c r="E3" s="340"/>
      <c r="F3" s="306" t="s">
        <v>4</v>
      </c>
      <c r="G3" s="291"/>
      <c r="H3" s="291" t="str">
        <f>БАЛАНС!H4</f>
        <v> </v>
      </c>
    </row>
    <row r="4" spans="1:8" ht="17.25" customHeight="1">
      <c r="A4" s="271" t="s">
        <v>5</v>
      </c>
      <c r="B4" s="341" t="str">
        <f>БАЛАНС!E5</f>
        <v>01.01.2011-30.06.2011</v>
      </c>
      <c r="C4" s="341"/>
      <c r="D4" s="341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2943</v>
      </c>
      <c r="D9" s="23">
        <v>2487</v>
      </c>
      <c r="E9" s="193" t="s">
        <v>284</v>
      </c>
      <c r="F9" s="309" t="s">
        <v>285</v>
      </c>
      <c r="G9" s="310">
        <v>4051</v>
      </c>
      <c r="H9" s="310">
        <v>3454</v>
      </c>
    </row>
    <row r="10" spans="1:8" ht="12">
      <c r="A10" s="193" t="s">
        <v>286</v>
      </c>
      <c r="B10" s="194" t="s">
        <v>287</v>
      </c>
      <c r="C10" s="23">
        <v>132</v>
      </c>
      <c r="D10" s="23">
        <v>125</v>
      </c>
      <c r="E10" s="193" t="s">
        <v>288</v>
      </c>
      <c r="F10" s="309" t="s">
        <v>289</v>
      </c>
      <c r="G10" s="310">
        <v>169</v>
      </c>
      <c r="H10" s="310">
        <v>88</v>
      </c>
    </row>
    <row r="11" spans="1:8" ht="12">
      <c r="A11" s="193" t="s">
        <v>290</v>
      </c>
      <c r="B11" s="194" t="s">
        <v>291</v>
      </c>
      <c r="C11" s="23">
        <v>355</v>
      </c>
      <c r="D11" s="23">
        <v>299</v>
      </c>
      <c r="E11" s="195" t="s">
        <v>292</v>
      </c>
      <c r="F11" s="309" t="s">
        <v>293</v>
      </c>
      <c r="G11" s="310">
        <v>22</v>
      </c>
      <c r="H11" s="310">
        <v>57</v>
      </c>
    </row>
    <row r="12" spans="1:8" ht="12">
      <c r="A12" s="193" t="s">
        <v>294</v>
      </c>
      <c r="B12" s="194" t="s">
        <v>295</v>
      </c>
      <c r="C12" s="23">
        <v>814</v>
      </c>
      <c r="D12" s="23">
        <v>782</v>
      </c>
      <c r="E12" s="195" t="s">
        <v>78</v>
      </c>
      <c r="F12" s="309" t="s">
        <v>296</v>
      </c>
      <c r="G12" s="310">
        <v>88</v>
      </c>
      <c r="H12" s="310">
        <f>130-14</f>
        <v>116</v>
      </c>
    </row>
    <row r="13" spans="1:18" ht="12">
      <c r="A13" s="193" t="s">
        <v>297</v>
      </c>
      <c r="B13" s="194" t="s">
        <v>298</v>
      </c>
      <c r="C13" s="23">
        <v>99</v>
      </c>
      <c r="D13" s="23">
        <v>96</v>
      </c>
      <c r="E13" s="196" t="s">
        <v>51</v>
      </c>
      <c r="F13" s="311" t="s">
        <v>299</v>
      </c>
      <c r="G13" s="308">
        <f>SUM(G9:G12)</f>
        <v>4330</v>
      </c>
      <c r="H13" s="308">
        <f>SUM(H9:H12)</f>
        <v>3715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170</v>
      </c>
      <c r="D14" s="23">
        <v>132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-508</v>
      </c>
      <c r="D15" s="24">
        <v>-498</v>
      </c>
      <c r="E15" s="191" t="s">
        <v>304</v>
      </c>
      <c r="F15" s="314" t="s">
        <v>305</v>
      </c>
      <c r="G15" s="310">
        <v>64</v>
      </c>
      <c r="H15" s="310">
        <v>14</v>
      </c>
    </row>
    <row r="16" spans="1:8" ht="12">
      <c r="A16" s="193" t="s">
        <v>306</v>
      </c>
      <c r="B16" s="194" t="s">
        <v>307</v>
      </c>
      <c r="C16" s="24">
        <v>149</v>
      </c>
      <c r="D16" s="24">
        <v>111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4154</v>
      </c>
      <c r="D19" s="26">
        <f>SUM(D9:D15)+D16</f>
        <v>3534</v>
      </c>
      <c r="E19" s="199" t="s">
        <v>316</v>
      </c>
      <c r="F19" s="312" t="s">
        <v>317</v>
      </c>
      <c r="G19" s="310"/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103</v>
      </c>
      <c r="D22" s="23">
        <v>54</v>
      </c>
      <c r="E22" s="199" t="s">
        <v>325</v>
      </c>
      <c r="F22" s="312" t="s">
        <v>326</v>
      </c>
      <c r="G22" s="310"/>
      <c r="H22" s="310"/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v>3</v>
      </c>
      <c r="D24" s="23">
        <v>3</v>
      </c>
      <c r="E24" s="196" t="s">
        <v>103</v>
      </c>
      <c r="F24" s="314" t="s">
        <v>333</v>
      </c>
      <c r="G24" s="308">
        <f>SUM(G19:G23)</f>
        <v>0</v>
      </c>
      <c r="H24" s="308">
        <f>SUM(H19:H23)</f>
        <v>0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>
        <v>11</v>
      </c>
      <c r="D25" s="23">
        <v>24</v>
      </c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117</v>
      </c>
      <c r="D26" s="26">
        <f>SUM(D22:D25)</f>
        <v>81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4271</v>
      </c>
      <c r="D28" s="27">
        <f>D26+D19</f>
        <v>3615</v>
      </c>
      <c r="E28" s="41" t="s">
        <v>338</v>
      </c>
      <c r="F28" s="314" t="s">
        <v>339</v>
      </c>
      <c r="G28" s="308">
        <f>G13+G15+G24</f>
        <v>4394</v>
      </c>
      <c r="H28" s="308">
        <f>H13+H15+H24</f>
        <v>3729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123</v>
      </c>
      <c r="D30" s="27">
        <f>IF((H28-D28)&gt;0,H28-D28,0)</f>
        <v>114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4271</v>
      </c>
      <c r="D33" s="26">
        <f>D28-D31+D32</f>
        <v>3615</v>
      </c>
      <c r="E33" s="41" t="s">
        <v>352</v>
      </c>
      <c r="F33" s="314" t="s">
        <v>353</v>
      </c>
      <c r="G33" s="30">
        <f>G32-G31+G28</f>
        <v>4394</v>
      </c>
      <c r="H33" s="30">
        <f>H32-H31+H28</f>
        <v>3729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123</v>
      </c>
      <c r="D34" s="27">
        <f>IF((H33-D33)&gt;0,H33-D33,0)</f>
        <v>114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/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123</v>
      </c>
      <c r="D39" s="264">
        <f>+IF((H33-D33-D35)&gt;0,H33-D33-D35,0)</f>
        <v>114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123</v>
      </c>
      <c r="D41" s="29">
        <f>IF(H39=0,IF(D39-D40&gt;0,D39-D40+H40,0),IF(H39-H40&lt;0,H40-H39+D39,0))</f>
        <v>114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4394</v>
      </c>
      <c r="D42" s="30">
        <f>D33+D35+D39</f>
        <v>3729</v>
      </c>
      <c r="E42" s="42" t="s">
        <v>379</v>
      </c>
      <c r="F42" s="43" t="s">
        <v>380</v>
      </c>
      <c r="G42" s="30">
        <f>G39+G33</f>
        <v>4394</v>
      </c>
      <c r="H42" s="30">
        <f>H39+H33</f>
        <v>3729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528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 t="s">
        <v>534</v>
      </c>
      <c r="C48" s="247" t="s">
        <v>381</v>
      </c>
      <c r="D48" s="339"/>
      <c r="E48" s="339"/>
      <c r="F48" s="339"/>
      <c r="G48" s="339"/>
      <c r="H48" s="339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1" sqref="A41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БАЛАНС!E3</f>
        <v> "Торготерм"АД</v>
      </c>
      <c r="C4" s="301" t="s">
        <v>2</v>
      </c>
      <c r="D4" s="301">
        <f>БАЛАНС!H3</f>
        <v>819363984</v>
      </c>
      <c r="E4" s="218"/>
      <c r="F4" s="218"/>
    </row>
    <row r="5" spans="1:4" ht="15">
      <c r="A5" s="274" t="s">
        <v>274</v>
      </c>
      <c r="B5" s="274" t="str">
        <f>БАЛАНС!E4</f>
        <v>неконсолидиран</v>
      </c>
      <c r="C5" s="302" t="s">
        <v>4</v>
      </c>
      <c r="D5" s="301" t="str">
        <f>БАЛАНС!H4</f>
        <v> </v>
      </c>
    </row>
    <row r="6" spans="1:6" ht="12" customHeight="1">
      <c r="A6" s="275" t="s">
        <v>5</v>
      </c>
      <c r="B6" s="289" t="str">
        <f>БАЛАНС!E5</f>
        <v>01.01.2011-30.06.2011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4022</v>
      </c>
      <c r="D10" s="31">
        <f>3264-14</f>
        <v>3250</v>
      </c>
      <c r="E10" s="44"/>
      <c r="F10" s="44"/>
    </row>
    <row r="11" spans="1:13" ht="12.75">
      <c r="A11" s="227" t="s">
        <v>388</v>
      </c>
      <c r="B11" s="228" t="s">
        <v>389</v>
      </c>
      <c r="C11" s="330">
        <f>-3439+13+71</f>
        <v>-3355</v>
      </c>
      <c r="D11" s="330">
        <f>-2883+10+77</f>
        <v>-2796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30">
        <v>-432</v>
      </c>
      <c r="D13" s="330">
        <v>-500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30">
        <v>197</v>
      </c>
      <c r="D14" s="330">
        <v>229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.75">
      <c r="A15" s="229" t="s">
        <v>396</v>
      </c>
      <c r="B15" s="228" t="s">
        <v>397</v>
      </c>
      <c r="C15" s="330"/>
      <c r="D15" s="330"/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.75">
      <c r="A16" s="227" t="s">
        <v>398</v>
      </c>
      <c r="B16" s="228" t="s">
        <v>399</v>
      </c>
      <c r="C16" s="330"/>
      <c r="D16" s="330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.75">
      <c r="A17" s="227" t="s">
        <v>400</v>
      </c>
      <c r="B17" s="228" t="s">
        <v>401</v>
      </c>
      <c r="C17" s="330">
        <v>-19</v>
      </c>
      <c r="D17" s="330">
        <f>-9</f>
        <v>-9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.75">
      <c r="A18" s="229" t="s">
        <v>402</v>
      </c>
      <c r="B18" s="230" t="s">
        <v>403</v>
      </c>
      <c r="C18" s="330"/>
      <c r="D18" s="330"/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.75">
      <c r="A19" s="227" t="s">
        <v>404</v>
      </c>
      <c r="B19" s="228" t="s">
        <v>405</v>
      </c>
      <c r="C19" s="330">
        <v>-28</v>
      </c>
      <c r="D19" s="330">
        <v>-15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385</v>
      </c>
      <c r="D20" s="32">
        <f>SUM(D10:D19)</f>
        <v>159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.75">
      <c r="A22" s="227" t="s">
        <v>409</v>
      </c>
      <c r="B22" s="228" t="s">
        <v>410</v>
      </c>
      <c r="C22" s="330">
        <v>-13</v>
      </c>
      <c r="D22" s="330">
        <v>-10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>
        <v>14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-13</v>
      </c>
      <c r="D32" s="32">
        <f>SUM(D22:D31)</f>
        <v>4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/>
      <c r="D36" s="31">
        <v>489</v>
      </c>
      <c r="E36" s="44"/>
      <c r="F36" s="44"/>
    </row>
    <row r="37" spans="1:6" ht="12.75">
      <c r="A37" s="227" t="s">
        <v>437</v>
      </c>
      <c r="B37" s="228" t="s">
        <v>438</v>
      </c>
      <c r="C37" s="330">
        <v>-882</v>
      </c>
      <c r="D37" s="330">
        <v>-394</v>
      </c>
      <c r="E37" s="44"/>
      <c r="F37" s="44"/>
    </row>
    <row r="38" spans="1:6" ht="12.75">
      <c r="A38" s="227" t="s">
        <v>439</v>
      </c>
      <c r="B38" s="228" t="s">
        <v>440</v>
      </c>
      <c r="C38" s="330">
        <v>-71</v>
      </c>
      <c r="D38" s="330">
        <v>-77</v>
      </c>
      <c r="E38" s="44"/>
      <c r="F38" s="44"/>
    </row>
    <row r="39" spans="1:6" ht="12.75">
      <c r="A39" s="227" t="s">
        <v>441</v>
      </c>
      <c r="B39" s="228" t="s">
        <v>442</v>
      </c>
      <c r="C39" s="330">
        <f>-98+19</f>
        <v>-79</v>
      </c>
      <c r="D39" s="330">
        <f>-46+9</f>
        <v>-37</v>
      </c>
      <c r="E39" s="44"/>
      <c r="F39" s="44"/>
    </row>
    <row r="40" spans="1:6" ht="12.75">
      <c r="A40" s="227" t="s">
        <v>443</v>
      </c>
      <c r="B40" s="228" t="s">
        <v>444</v>
      </c>
      <c r="C40" s="330"/>
      <c r="D40" s="330"/>
      <c r="E40" s="44"/>
      <c r="F40" s="44"/>
    </row>
    <row r="41" spans="1:8" ht="12.75">
      <c r="A41" s="227" t="s">
        <v>445</v>
      </c>
      <c r="B41" s="228" t="s">
        <v>446</v>
      </c>
      <c r="C41" s="330">
        <v>662</v>
      </c>
      <c r="D41" s="330">
        <v>-151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-370</v>
      </c>
      <c r="D42" s="32">
        <f>SUM(D34:D41)</f>
        <v>-170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2</v>
      </c>
      <c r="D43" s="32">
        <f>D42+D32+D20</f>
        <v>-7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19</v>
      </c>
      <c r="D44" s="46">
        <v>28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21</v>
      </c>
      <c r="D45" s="32">
        <f>D44+D43</f>
        <v>21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21</v>
      </c>
      <c r="D46" s="33">
        <v>21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44"/>
      <c r="D50" s="344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44"/>
      <c r="D52" s="344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9" sqref="A19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5" t="s">
        <v>459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БАЛАНС!E3</f>
        <v> "Торготерм"АД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БАЛАНС!H3</f>
        <v>819363984</v>
      </c>
      <c r="N3" s="2"/>
    </row>
    <row r="4" spans="1:15" s="292" customFormat="1" ht="13.5" customHeight="1">
      <c r="A4" s="271" t="s">
        <v>460</v>
      </c>
      <c r="B4" s="347" t="str">
        <f>БАЛАНС!E4</f>
        <v>неконсолидиран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 t="str">
        <f>БАЛАНС!H4</f>
        <v> </v>
      </c>
      <c r="N4" s="3"/>
      <c r="O4" s="3"/>
    </row>
    <row r="5" spans="1:14" s="292" customFormat="1" ht="12.75" customHeight="1">
      <c r="A5" s="271" t="s">
        <v>5</v>
      </c>
      <c r="B5" s="351" t="str">
        <f>БАЛАНС!E5</f>
        <v>01.01.2011-30.06.2011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БАЛАНС!H17</f>
        <v>3000</v>
      </c>
      <c r="D11" s="35">
        <f>БАЛАНС!H19</f>
        <v>0</v>
      </c>
      <c r="E11" s="35">
        <f>БАЛАНС!H20</f>
        <v>1351</v>
      </c>
      <c r="F11" s="35">
        <f>БАЛАНС!H22</f>
        <v>300</v>
      </c>
      <c r="G11" s="35">
        <f>БАЛАНС!H23</f>
        <v>0</v>
      </c>
      <c r="H11" s="37"/>
      <c r="I11" s="35">
        <f>БАЛАНС!H28+БАЛАНС!H31</f>
        <v>785</v>
      </c>
      <c r="J11" s="35">
        <f>БАЛАНС!H29+БАЛАНС!H32</f>
        <v>-441</v>
      </c>
      <c r="K11" s="37"/>
      <c r="L11" s="239">
        <f>SUM(C11:K11)</f>
        <v>4995</v>
      </c>
      <c r="M11" s="35">
        <f>БАЛАНС!H39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3000</v>
      </c>
      <c r="D15" s="38">
        <f aca="true" t="shared" si="2" ref="D15:M15">D11+D12</f>
        <v>0</v>
      </c>
      <c r="E15" s="38">
        <f t="shared" si="2"/>
        <v>1351</v>
      </c>
      <c r="F15" s="38">
        <f t="shared" si="2"/>
        <v>300</v>
      </c>
      <c r="G15" s="38">
        <f t="shared" si="2"/>
        <v>0</v>
      </c>
      <c r="H15" s="38">
        <f t="shared" si="2"/>
        <v>0</v>
      </c>
      <c r="I15" s="38">
        <f t="shared" si="2"/>
        <v>785</v>
      </c>
      <c r="J15" s="38">
        <f t="shared" si="2"/>
        <v>-441</v>
      </c>
      <c r="K15" s="38">
        <f t="shared" si="2"/>
        <v>0</v>
      </c>
      <c r="L15" s="239">
        <f t="shared" si="1"/>
        <v>4995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+БАЛАНС!G31</f>
        <v>123</v>
      </c>
      <c r="J16" s="240">
        <f>+БАЛАНС!G32</f>
        <v>0</v>
      </c>
      <c r="K16" s="37"/>
      <c r="L16" s="239">
        <f t="shared" si="1"/>
        <v>123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-4</v>
      </c>
      <c r="F28" s="37"/>
      <c r="G28" s="37"/>
      <c r="H28" s="37"/>
      <c r="I28" s="37">
        <v>69</v>
      </c>
      <c r="J28" s="37"/>
      <c r="K28" s="37"/>
      <c r="L28" s="239">
        <f t="shared" si="1"/>
        <v>65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3000</v>
      </c>
      <c r="D29" s="36">
        <f aca="true" t="shared" si="6" ref="D29:M29">D17+D20+D21+D24+D28+D27+D15+D16</f>
        <v>0</v>
      </c>
      <c r="E29" s="36">
        <f t="shared" si="6"/>
        <v>1347</v>
      </c>
      <c r="F29" s="36">
        <f t="shared" si="6"/>
        <v>300</v>
      </c>
      <c r="G29" s="36">
        <f t="shared" si="6"/>
        <v>0</v>
      </c>
      <c r="H29" s="36">
        <f t="shared" si="6"/>
        <v>0</v>
      </c>
      <c r="I29" s="36">
        <f t="shared" si="6"/>
        <v>977</v>
      </c>
      <c r="J29" s="36">
        <f t="shared" si="6"/>
        <v>-441</v>
      </c>
      <c r="K29" s="36">
        <f t="shared" si="6"/>
        <v>0</v>
      </c>
      <c r="L29" s="239">
        <f t="shared" si="1"/>
        <v>5183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3000</v>
      </c>
      <c r="D32" s="36">
        <f t="shared" si="7"/>
        <v>0</v>
      </c>
      <c r="E32" s="36">
        <f t="shared" si="7"/>
        <v>1347</v>
      </c>
      <c r="F32" s="36">
        <f t="shared" si="7"/>
        <v>300</v>
      </c>
      <c r="G32" s="36">
        <f t="shared" si="7"/>
        <v>0</v>
      </c>
      <c r="H32" s="36">
        <f t="shared" si="7"/>
        <v>0</v>
      </c>
      <c r="I32" s="36">
        <f t="shared" si="7"/>
        <v>977</v>
      </c>
      <c r="J32" s="36">
        <f t="shared" si="7"/>
        <v>-441</v>
      </c>
      <c r="K32" s="36">
        <f t="shared" si="7"/>
        <v>0</v>
      </c>
      <c r="L32" s="239">
        <f t="shared" si="1"/>
        <v>5183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529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536</v>
      </c>
      <c r="B38" s="19"/>
      <c r="C38" s="15"/>
      <c r="D38" s="346" t="s">
        <v>521</v>
      </c>
      <c r="E38" s="346"/>
      <c r="F38" s="346"/>
      <c r="G38" s="346"/>
      <c r="H38" s="346"/>
      <c r="I38" s="346"/>
      <c r="J38" s="15" t="s">
        <v>527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2011-07-25T12:17:48Z</cp:lastPrinted>
  <dcterms:created xsi:type="dcterms:W3CDTF">2000-06-29T12:02:40Z</dcterms:created>
  <dcterms:modified xsi:type="dcterms:W3CDTF">2011-07-26T06:24:15Z</dcterms:modified>
  <cp:category/>
  <cp:version/>
  <cp:contentType/>
  <cp:contentStatus/>
</cp:coreProperties>
</file>