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<sst xmlns="http://schemas.openxmlformats.org/spreadsheetml/2006/main" count="1069" uniqueCount="879">
  <si>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</si>
  <si>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</si>
  <si>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</si>
  <si>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</si>
  <si>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</si>
  <si>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</si>
  <si>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</si>
  <si>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</si>
  <si>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</si>
  <si>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</si>
  <si>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</si>
  <si>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</si>
  <si>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</si>
  <si>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</si>
  <si>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</si>
  <si>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</si>
  <si>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</si>
  <si>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</si>
  <si>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</si>
  <si>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</si>
  <si>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</si>
  <si>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</si>
  <si>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</si>
  <si>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</si>
  <si>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</si>
  <si>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</si>
  <si>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</si>
  <si>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</si>
  <si>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</si>
  <si>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</si>
  <si>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</si>
  <si>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</si>
  <si>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</si>
  <si>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</si>
  <si>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</si>
  <si>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</si>
  <si>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</si>
  <si>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</si>
  <si>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</si>
  <si>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</si>
  <si>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</si>
  <si>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</si>
  <si>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</si>
  <si>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</si>
  <si>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</si>
  <si>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</si>
  <si>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</si>
  <si>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</si>
  <si>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</si>
  <si>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</si>
  <si>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</si>
  <si>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</si>
  <si>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</si>
  <si>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</si>
  <si>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</si>
  <si>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</si>
  <si>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</si>
  <si>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</si>
  <si>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</si>
  <si>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</si>
  <si>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</si>
  <si>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</si>
  <si>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</si>
  <si>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</si>
  <si>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</si>
  <si>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</si>
  <si>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</si>
  <si>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</si>
  <si>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</si>
  <si>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</si>
  <si>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</si>
  <si>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</si>
  <si>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</si>
  <si>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</si>
  <si>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</si>
  <si>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</si>
  <si>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</si>
  <si>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</si>
  <si>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</si>
  <si>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</si>
  <si>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</si>
  <si>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</si>
  <si>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</si>
  <si>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</si>
  <si>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</si>
  <si>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</si>
  <si>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</si>
  <si>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</si>
  <si>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</si>
  <si>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</si>
  <si>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</si>
  <si>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</si>
  <si>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</si>
  <si>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</si>
  <si>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</si>
  <si>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</si>
  <si>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</si>
  <si>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</si>
  <si>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</si>
  <si>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</si>
  <si>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</si>
  <si>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</si>
  <si>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</si>
  <si>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</si>
  <si>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</si>
  <si>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</si>
  <si>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</si>
  <si>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</si>
  <si>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</si>
  <si>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</si>
  <si>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</si>
  <si>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</si>
  <si>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</si>
  <si>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</si>
  <si>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</si>
  <si>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</si>
  <si>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</si>
  <si>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</si>
  <si>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</si>
  <si>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</si>
  <si>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</si>
  <si>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</si>
  <si>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</si>
  <si>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</si>
  <si>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</si>
  <si>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</si>
  <si>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</si>
  <si>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</si>
  <si>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</si>
  <si>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</si>
  <si>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</si>
  <si>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</si>
  <si>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</si>
  <si>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</si>
  <si>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</si>
  <si>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</si>
  <si>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</si>
  <si>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</si>
  <si>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</si>
  <si>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</si>
  <si>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</si>
  <si>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</si>
  <si>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</si>
  <si>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</si>
  <si>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</si>
  <si>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</si>
  <si>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</si>
  <si>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</si>
  <si>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</si>
  <si>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</si>
  <si>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</si>
  <si>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</si>
  <si>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</si>
  <si>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</si>
  <si>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</si>
  <si>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</si>
  <si>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</si>
  <si>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</si>
  <si>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</si>
  <si>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</si>
  <si>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</si>
  <si>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</si>
  <si>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</si>
  <si>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</si>
  <si>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</si>
  <si>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</si>
  <si>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</si>
  <si>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</si>
  <si>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</si>
  <si>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</si>
  <si>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</si>
  <si>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</si>
  <si>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</si>
  <si>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</si>
  <si>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</si>
  <si>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</si>
  <si>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</si>
  <si>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</si>
  <si>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</si>
  <si>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</si>
  <si>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</si>
  <si>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</si>
  <si>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</si>
  <si>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</si>
  <si>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</si>
  <si>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</si>
  <si>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</si>
  <si>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</si>
  <si>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</si>
  <si>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</si>
  <si>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</si>
  <si>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</si>
  <si>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</si>
  <si>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</si>
  <si>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</si>
  <si>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</si>
  <si>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</si>
  <si>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</si>
  <si>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</si>
  <si>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</si>
  <si>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</si>
  <si>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</si>
  <si>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</si>
  <si>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</si>
  <si>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</si>
  <si>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</si>
  <si>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</si>
  <si>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</si>
  <si>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</si>
  <si>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</si>
  <si>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</si>
  <si>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</si>
  <si>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</si>
  <si>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</si>
  <si>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</si>
  <si>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</si>
  <si>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</si>
  <si>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</si>
  <si>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</si>
  <si>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</si>
  <si>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</si>
  <si>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</si>
  <si>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</si>
  <si>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</si>
  <si>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</si>
  <si>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</si>
  <si>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</si>
  <si>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</si>
  <si>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</si>
  <si>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</si>
  <si>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</si>
  <si>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</si>
  <si>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</si>
  <si>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</si>
  <si>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</si>
  <si>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</si>
  <si>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</si>
  <si>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</si>
  <si>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</si>
  <si>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</si>
  <si>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</si>
  <si>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</si>
  <si>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</si>
  <si>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</si>
  <si>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</si>
  <si>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</si>
  <si>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</si>
  <si>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</si>
  <si>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</si>
  <si>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</si>
  <si>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</si>
  <si>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</si>
  <si>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</si>
  <si>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</si>
  <si>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</si>
  <si>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</si>
  <si>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</si>
  <si>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</si>
  <si>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</si>
  <si>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</si>
  <si>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</si>
  <si>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</si>
  <si>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</si>
  <si>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</si>
  <si>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</si>
  <si>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</si>
  <si>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</si>
  <si>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</si>
  <si>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</si>
  <si>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</si>
  <si>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</si>
  <si>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</si>
  <si>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</si>
  <si>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</si>
  <si>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</si>
  <si>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</si>
  <si>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</si>
  <si>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</si>
  <si>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</si>
  <si>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</si>
  <si>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</si>
  <si>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</si>
  <si>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</si>
  <si>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</si>
  <si>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</si>
  <si>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</si>
  <si>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</si>
  <si>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</si>
  <si>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</si>
  <si>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</si>
  <si>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</si>
  <si>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</si>
  <si>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</si>
  <si>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</si>
  <si>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</si>
  <si>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</si>
  <si>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</si>
  <si>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</si>
  <si>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</si>
  <si>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</si>
  <si>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</si>
  <si>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</si>
  <si>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</si>
  <si>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</si>
  <si>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</si>
  <si>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</si>
  <si>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</si>
  <si>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</si>
  <si>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</si>
  <si>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</si>
  <si>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</si>
  <si>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</si>
  <si>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</si>
  <si>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</si>
  <si>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</si>
  <si>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</si>
  <si>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</si>
  <si>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</si>
  <si>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</si>
  <si>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</si>
  <si>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</si>
  <si>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</si>
  <si>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</si>
  <si>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</si>
  <si>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</si>
  <si>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</si>
  <si>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</si>
  <si>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</si>
  <si>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</si>
  <si>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</si>
  <si>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</si>
  <si>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</si>
  <si>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</si>
  <si>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</si>
  <si>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</si>
  <si>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</si>
  <si>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</si>
  <si>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</si>
  <si>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</si>
  <si>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</si>
  <si>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</si>
  <si>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</si>
  <si>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</si>
  <si>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</si>
  <si>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</si>
  <si>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</si>
  <si>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</si>
  <si>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</si>
  <si>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</si>
  <si>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</si>
  <si>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</si>
  <si>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</si>
  <si>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</si>
  <si>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</si>
  <si>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</si>
  <si>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</si>
  <si>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</si>
  <si>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</si>
  <si>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</si>
  <si>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</si>
  <si>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</si>
  <si>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</si>
  <si>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</si>
  <si>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</si>
  <si>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</si>
  <si>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</si>
  <si>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</si>
  <si>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</si>
  <si>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</si>
  <si>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</si>
  <si>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</si>
  <si>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</si>
  <si>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</si>
  <si>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</si>
  <si>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</si>
  <si>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</si>
  <si>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</si>
  <si>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</si>
  <si>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</si>
  <si>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</si>
  <si>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</si>
  <si>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</si>
  <si>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</si>
  <si>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</si>
  <si>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</si>
  <si>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</si>
  <si>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</si>
  <si>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</si>
  <si>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</si>
  <si>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</si>
  <si>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</si>
  <si>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</si>
  <si>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</si>
  <si>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</si>
  <si>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</si>
  <si>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</si>
  <si>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</si>
  <si>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</si>
  <si>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</si>
  <si>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</si>
  <si>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</si>
  <si>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</si>
  <si>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</si>
  <si>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</si>
  <si>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</si>
  <si>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</si>
  <si>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</si>
  <si>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</si>
  <si>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</si>
  <si>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</si>
  <si>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</si>
  <si>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</si>
  <si>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</si>
  <si>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</si>
  <si>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</si>
  <si>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</si>
  <si>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</si>
  <si>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</si>
  <si>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</si>
  <si>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</si>
  <si>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</si>
  <si>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</si>
  <si>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</si>
  <si>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</si>
  <si>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</si>
  <si>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</si>
  <si>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</si>
  <si>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</si>
  <si>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</si>
  <si>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</si>
  <si>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</si>
  <si>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</si>
  <si>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</si>
  <si>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</si>
  <si>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</si>
  <si>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</si>
  <si>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</si>
  <si>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</si>
  <si>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</si>
  <si>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</si>
  <si>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</si>
  <si>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</si>
  <si>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</si>
  <si>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</si>
  <si>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</si>
  <si>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</si>
  <si>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</si>
  <si>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</si>
  <si>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</si>
  <si>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</si>
  <si>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</si>
  <si>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</si>
  <si>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</si>
  <si>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</si>
  <si>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</si>
  <si>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</si>
  <si>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</si>
  <si>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</si>
  <si>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</si>
  <si>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</si>
  <si>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</si>
  <si>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</si>
  <si>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</si>
  <si>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</si>
  <si>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</si>
  <si>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</si>
  <si>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</si>
  <si>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</si>
  <si>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</si>
  <si>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</si>
  <si>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</si>
  <si>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</si>
  <si>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</si>
  <si>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</si>
  <si>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</si>
  <si>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</si>
  <si>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</si>
  <si>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</si>
  <si>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</si>
  <si>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</si>
  <si>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</si>
  <si>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</si>
  <si>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</si>
  <si>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</si>
  <si>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</si>
  <si>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</si>
  <si>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</si>
  <si>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</si>
  <si>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</si>
  <si>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</si>
  <si>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</si>
  <si>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</si>
  <si>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</si>
  <si>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</si>
  <si>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</si>
  <si>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</si>
  <si>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</si>
  <si>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</si>
  <si>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</si>
  <si>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</si>
  <si>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</si>
  <si>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</si>
  <si>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</si>
  <si>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</si>
  <si>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</si>
  <si>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</si>
  <si>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</si>
  <si>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</si>
  <si>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</si>
  <si>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</si>
  <si>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</si>
  <si>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</si>
  <si>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</si>
  <si>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</si>
  <si>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</si>
  <si>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</si>
  <si>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</si>
  <si>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</si>
  <si>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</si>
  <si>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</si>
  <si>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</si>
  <si>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</si>
  <si>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</si>
  <si>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</si>
  <si>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</si>
  <si>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</si>
  <si>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</si>
  <si>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</si>
  <si>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</si>
  <si>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</si>
  <si>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</si>
  <si>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</si>
  <si>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</si>
  <si>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</si>
  <si>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</si>
  <si>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</si>
  <si>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</si>
  <si>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</si>
  <si>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</si>
  <si>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</si>
  <si>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</si>
  <si>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</si>
  <si>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</si>
  <si>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</si>
  <si>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</si>
  <si>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</si>
  <si>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</si>
  <si>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</si>
  <si>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</si>
  <si>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</si>
  <si>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</si>
  <si>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</si>
  <si>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</si>
  <si>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</si>
  <si>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</si>
  <si>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</si>
  <si>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</si>
  <si>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</si>
  <si>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</si>
  <si>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</si>
  <si>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</si>
  <si>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</si>
  <si>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</si>
  <si>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</si>
  <si>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</si>
  <si>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</si>
  <si>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</si>
  <si>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</si>
  <si>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</si>
  <si>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</si>
  <si>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</si>
  <si>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</si>
  <si>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</si>
  <si>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</si>
  <si>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</si>
  <si>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</si>
  <si>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</si>
  <si>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</si>
  <si>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</si>
  <si>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</si>
  <si>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</si>
  <si>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</si>
  <si>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</si>
  <si>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</si>
  <si>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</si>
  <si>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</si>
  <si>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</si>
  <si>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</si>
  <si>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</si>
  <si>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</si>
  <si>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</si>
  <si>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</si>
  <si>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</si>
  <si>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</si>
  <si>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</si>
  <si>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</si>
  <si>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</si>
  <si>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</si>
  <si>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</si>
  <si>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</si>
  <si>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</si>
  <si>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</si>
  <si>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</si>
  <si>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</si>
  <si>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</si>
  <si>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</si>
  <si>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</si>
  <si>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</si>
  <si>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</si>
  <si>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</si>
  <si>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</si>
  <si>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</si>
  <si>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</si>
  <si>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</si>
  <si>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</si>
  <si>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</si>
  <si>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</si>
  <si>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</si>
  <si>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</si>
  <si>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</si>
  <si>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</si>
  <si>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</si>
  <si>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</si>
  <si>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</si>
  <si>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</si>
  <si>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</si>
  <si>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</si>
  <si>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</si>
  <si>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</si>
  <si>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</si>
  <si>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</si>
  <si>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</si>
  <si>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</si>
  <si>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</si>
  <si>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</si>
  <si>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</si>
  <si>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</si>
  <si>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</si>
  <si>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</si>
  <si>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</si>
  <si>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</si>
  <si>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</si>
  <si>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</si>
  <si>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</si>
  <si>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</si>
  <si>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</si>
  <si>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</si>
  <si>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</si>
  <si>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</si>
  <si>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</si>
  <si>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</si>
  <si>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</si>
  <si>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</si>
  <si>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</si>
  <si>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</si>
  <si>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</si>
  <si>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</si>
  <si>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</si>
  <si>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</si>
  <si>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</si>
  <si>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</si>
  <si>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</si>
  <si>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</si>
  <si>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</si>
  <si>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</si>
  <si>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</si>
  <si>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</si>
  <si>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</si>
  <si>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</si>
  <si>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</si>
  <si>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</si>
  <si>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</si>
  <si>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</si>
  <si>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</si>
  <si>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</si>
  <si>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</si>
  <si>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</si>
  <si>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</si>
  <si>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</si>
  <si>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</si>
  <si>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</si>
  <si>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</si>
  <si>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</si>
  <si>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</si>
  <si>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</si>
  <si>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</si>
  <si>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</si>
  <si>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</si>
  <si>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</si>
  <si>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</si>
  <si>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</si>
  <si>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</si>
  <si>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</si>
  <si>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</si>
  <si>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</si>
  <si>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</si>
  <si>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</si>
  <si>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</si>
  <si>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</si>
  <si>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</si>
  <si>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</si>
  <si>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</si>
  <si>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</si>
  <si>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</si>
  <si>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</si>
  <si>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</si>
  <si>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</si>
  <si>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</si>
  <si>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</si>
  <si>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</si>
  <si>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</si>
  <si>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</si>
  <si>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</si>
  <si>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</si>
  <si>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</si>
  <si>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</si>
  <si>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</si>
  <si>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</si>
  <si>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</si>
  <si>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</si>
  <si>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</si>
  <si>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</si>
  <si>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</si>
  <si>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</si>
  <si>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</si>
  <si>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</si>
  <si>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</si>
  <si>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</si>
  <si>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</si>
  <si>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</si>
  <si>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</si>
  <si>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</si>
  <si>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</si>
  <si>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</si>
  <si>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</si>
  <si>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</si>
  <si>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</si>
  <si>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</si>
  <si>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</si>
  <si>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</si>
  <si>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</si>
  <si>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</si>
  <si>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</si>
  <si>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</si>
  <si>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</si>
  <si>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</si>
  <si>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</si>
  <si>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</si>
  <si>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</si>
  <si>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</si>
  <si>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</si>
  <si>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</si>
  <si>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</si>
  <si>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</si>
  <si>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</si>
  <si>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</si>
  <si>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</si>
  <si>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</si>
  <si>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</si>
  <si>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</si>
  <si>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</si>
  <si>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</si>
  <si>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</si>
  <si>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</si>
  <si>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</si>
  <si>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</si>
  <si>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</si>
  <si>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</si>
  <si>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</si>
  <si>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</si>
  <si>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</si>
  <si>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</si>
  <si>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</si>
  <si>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</si>
  <si>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</si>
  <si>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</si>
  <si>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</si>
  <si>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</si>
  <si>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</si>
  <si>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</si>
  <si>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</si>
  <si>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</si>
  <si>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</si>
  <si>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</si>
  <si>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</si>
  <si>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</si>
  <si>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</si>
  <si>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</si>
  <si>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</si>
  <si>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</si>
  <si>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</si>
  <si>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</si>
  <si>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</si>
  <si>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</si>
  <si>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</si>
  <si>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</si>
  <si>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</si>
  <si>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</si>
  <si>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</si>
  <si>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</si>
  <si>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</si>
  <si>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</si>
  <si>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</si>
  <si>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</si>
  <si>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</si>
  <si>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</si>
  <si>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</si>
  <si>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</si>
  <si>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</si>
  <si>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</si>
  <si>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</si>
  <si>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</si>
  <si>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</si>
  <si>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</si>
  <si>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</si>
  <si>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</si>
  <si>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</si>
  <si>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</si>
  <si>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</si>
  <si>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</si>
  <si>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</si>
  <si>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</si>
  <si>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</si>
  <si>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</si>
  <si>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</si>
  <si>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</si>
  <si>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</si>
  <si>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</si>
  <si>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</si>
  <si>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</si>
  <si>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</si>
  <si>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</si>
  <si>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</si>
  <si>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</si>
  <si>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</si>
  <si>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</si>
  <si>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</si>
  <si>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</si>
  <si>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</si>
  <si>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</si>
  <si>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</si>
  <si>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</si>
  <si>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</si>
  <si>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</si>
  <si>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</si>
  <si>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</si>
  <si>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</si>
  <si>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</si>
  <si>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</si>
  <si>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</si>
  <si>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</si>
  <si>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</si>
  <si>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</si>
  <si>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</si>
  <si>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</si>
  <si>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</si>
  <si>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</si>
  <si>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</si>
  <si>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</si>
  <si>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</si>
  <si>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</si>
  <si>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</si>
  <si>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</si>
  <si>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</si>
  <si>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</si>
  <si>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</si>
  <si>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</si>
  <si>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</si>
  <si>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</si>
  <si>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</si>
  <si>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 xml:space="preserve">Дата на съставяне: 21,04,2011                        </t>
  </si>
  <si>
    <t>Дата на съставяне</t>
  </si>
  <si>
    <t>01.07.2011-30.09.2011</t>
  </si>
  <si>
    <t xml:space="preserve">Дата на съставяне:31.10.2011 </t>
  </si>
  <si>
    <t xml:space="preserve">Дата на съставяне:  31.10.2011                                    </t>
  </si>
  <si>
    <t xml:space="preserve">Дата  на съставяне:31.10.2011                                                                                                                        </t>
  </si>
  <si>
    <t>Дата на съставяне: 31.10.2011</t>
  </si>
  <si>
    <t>Дата на съставяне:31.10.2011</t>
  </si>
  <si>
    <r>
      <t xml:space="preserve">Дата на съставяне: </t>
    </r>
    <r>
      <rPr>
        <sz val="10"/>
        <rFont val="Times New Roman"/>
        <family val="1"/>
      </rPr>
      <t>31.10.2011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</si>
</sst>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E102" sqref="E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857</v>
      </c>
      <c r="F3" s="217" t="s">
        <v>2</v>
      </c>
      <c r="G3" s="172"/>
      <c r="H3" s="461">
        <v>175260931</v>
      </c>
    </row>
    <row r="4" spans="1:8" ht="15">
      <c r="A4" s="583" t="s">
        <v>3</v>
      </c>
      <c r="B4" s="589"/>
      <c r="C4" s="589"/>
      <c r="D4" s="589"/>
      <c r="E4" s="504" t="s">
        <v>858</v>
      </c>
      <c r="F4" s="585" t="s">
        <v>4</v>
      </c>
      <c r="G4" s="586"/>
      <c r="H4" s="461">
        <v>175260931</v>
      </c>
    </row>
    <row r="5" spans="1:8" ht="15">
      <c r="A5" s="583" t="s">
        <v>5</v>
      </c>
      <c r="B5" s="584"/>
      <c r="C5" s="584"/>
      <c r="D5" s="584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359</v>
      </c>
      <c r="D19" s="155">
        <f>SUM(D11:D18)</f>
        <v>359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-305</v>
      </c>
      <c r="H27" s="154">
        <f>SUM(H28:H30)</f>
        <v>-272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-305</v>
      </c>
      <c r="H29" s="316">
        <v>-272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-316</v>
      </c>
      <c r="H33" s="154">
        <f>H27+H31+H32</f>
        <v>-305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336</v>
      </c>
      <c r="H36" s="154">
        <f>H25+H17+H33</f>
        <v>347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365</v>
      </c>
      <c r="D55" s="155">
        <f>D19+D20+D21+D27+D32+D45+D51+D53+D54</f>
        <v>365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>
        <v>0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366</v>
      </c>
      <c r="D94" s="164">
        <f>D93+D55</f>
        <v>377</v>
      </c>
      <c r="E94" s="449" t="s">
        <v>270</v>
      </c>
      <c r="F94" s="289" t="s">
        <v>271</v>
      </c>
      <c r="G94" s="165">
        <f>G36+G39+G55+G79</f>
        <v>366</v>
      </c>
      <c r="H94" s="165">
        <f>H36+H39+H55+H79</f>
        <v>377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7" t="s">
        <v>859</v>
      </c>
      <c r="D98" s="587"/>
      <c r="E98" s="587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865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B53" sqref="B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ГЛОБЕКС ИСТЕЙТ ФОНД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175260931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80" t="str">
        <f>'справка №1-БАЛАНС'!E5</f>
        <v>01.07.2011-30.09.2011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</v>
      </c>
      <c r="D10" s="46">
        <v>15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</v>
      </c>
      <c r="D12" s="46">
        <v>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</v>
      </c>
      <c r="D19" s="49">
        <f>SUM(D9:D15)+D16</f>
        <v>25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</v>
      </c>
      <c r="D28" s="50">
        <f>D26+D19</f>
        <v>25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</v>
      </c>
      <c r="H30" s="53">
        <f>IF((D28-H28)&gt;0,D28-H28,0)</f>
        <v>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</v>
      </c>
      <c r="D33" s="49">
        <f>D28-D31+D32</f>
        <v>25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</v>
      </c>
      <c r="H34" s="548">
        <f>IF((D33-H33)&gt;0,D33-H33,0)</f>
        <v>25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</v>
      </c>
      <c r="H39" s="559">
        <f>IF(H34&gt;0,IF(D35+H34&lt;0,0,D35+H34),IF(D34-D35&lt;0,D35-D34,0))</f>
        <v>25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</v>
      </c>
      <c r="H41" s="52">
        <f>IF(D39=0,IF(H39-H40&gt;0,H39-H40+D40,0),IF(D39-D40&lt;0,D40-D39+H40,0))</f>
        <v>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</v>
      </c>
      <c r="D42" s="53">
        <f>D33+D35+D39</f>
        <v>25</v>
      </c>
      <c r="E42" s="128" t="s">
        <v>379</v>
      </c>
      <c r="F42" s="129" t="s">
        <v>380</v>
      </c>
      <c r="G42" s="53">
        <f>G39+G33</f>
        <v>11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855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40847</v>
      </c>
      <c r="C48" s="427" t="s">
        <v>816</v>
      </c>
      <c r="D48" s="590" t="s">
        <v>860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78" t="s">
        <v>866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01.07.2011-30.09.2011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-6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1</v>
      </c>
      <c r="D14" s="54">
        <v>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-10</v>
      </c>
      <c r="D20" s="55">
        <f>SUM(D10:D19)</f>
        <v>-20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-10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5" bottom="0.44" header="0.31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41" sqref="A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01.07.2011-30.09.2011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-305</v>
      </c>
      <c r="K11" s="60"/>
      <c r="L11" s="344">
        <f>SUM(C11:K11)</f>
        <v>347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-305</v>
      </c>
      <c r="K15" s="61">
        <f t="shared" si="2"/>
        <v>0</v>
      </c>
      <c r="L15" s="344">
        <f t="shared" si="1"/>
        <v>347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</v>
      </c>
      <c r="K16" s="60"/>
      <c r="L16" s="344">
        <f t="shared" si="1"/>
        <v>-11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-316</v>
      </c>
      <c r="K29" s="59">
        <f t="shared" si="6"/>
        <v>0</v>
      </c>
      <c r="L29" s="344">
        <f t="shared" si="1"/>
        <v>336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-316</v>
      </c>
      <c r="K32" s="59">
        <f t="shared" si="7"/>
        <v>0</v>
      </c>
      <c r="L32" s="344">
        <f t="shared" si="1"/>
        <v>336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868</v>
      </c>
      <c r="K38" s="15"/>
      <c r="L38" s="593" t="s">
        <v>869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C16">
      <selection activeCell="G45" sqref="G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ГЛОБЕКС ИСТЕЙТ ФОНД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01.07.2011-30.09.2011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</v>
      </c>
      <c r="E14" s="189">
        <v>0</v>
      </c>
      <c r="F14" s="189">
        <v>0</v>
      </c>
      <c r="G14" s="74">
        <f t="shared" si="2"/>
        <v>1</v>
      </c>
      <c r="H14" s="65"/>
      <c r="I14" s="65"/>
      <c r="J14" s="74">
        <f t="shared" si="3"/>
        <v>1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363</v>
      </c>
      <c r="E17" s="194">
        <f>SUM(E9:E16)</f>
        <v>0</v>
      </c>
      <c r="F17" s="194">
        <f>SUM(F9:F16)</f>
        <v>0</v>
      </c>
      <c r="G17" s="74">
        <f t="shared" si="2"/>
        <v>363</v>
      </c>
      <c r="H17" s="75">
        <f>SUM(H9:H16)</f>
        <v>0</v>
      </c>
      <c r="I17" s="75">
        <f>SUM(I9:I16)</f>
        <v>0</v>
      </c>
      <c r="J17" s="74">
        <f t="shared" si="3"/>
        <v>363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369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369</v>
      </c>
      <c r="H40" s="438">
        <f t="shared" si="13"/>
        <v>0</v>
      </c>
      <c r="I40" s="438">
        <f t="shared" si="13"/>
        <v>0</v>
      </c>
      <c r="J40" s="438">
        <f t="shared" si="13"/>
        <v>369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 t="s">
        <v>871</v>
      </c>
      <c r="D44" s="577" t="s">
        <v>159</v>
      </c>
      <c r="E44" s="577">
        <v>40847</v>
      </c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599" t="s">
        <v>867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" right="0.2" top="0.66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4" sqref="A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01.07.2011-30.09.2011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30</v>
      </c>
      <c r="D97" s="104">
        <f>D96+D68+D66</f>
        <v>3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01.07.2011-30.09.2011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866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2" right="0.3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6" sqref="A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01.07.2011-30.09.2011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865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2011-10-26T09:46:50Z</cp:lastPrinted>
  <dcterms:created xsi:type="dcterms:W3CDTF">2000-06-29T12:02:40Z</dcterms:created>
  <dcterms:modified xsi:type="dcterms:W3CDTF">2011-10-31T10:49:47Z</dcterms:modified>
  <cp:category/>
  <cp:version/>
  <cp:contentType/>
  <cp:contentStatus/>
</cp:coreProperties>
</file>