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1_0011">'справка №1-БАЛАНС'!$C$11</definedName>
    <definedName name="Excel_BuiltIn__FilterDatabase_1">'справка №1-БАЛАНС'!#REF!</definedName>
    <definedName name="Excel_BuiltIn_Print_Area_8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<sst xmlns="http://schemas.openxmlformats.org/spreadsheetml/2006/main" count="1060" uniqueCount="873">
  <si>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</si>
  <si>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</si>
  <si>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ВИНЪС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</si>
  <si>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</si>
  <si>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</si>
  <si>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</si>
  <si>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</si>
  <si>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</si>
  <si>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01.01.2009-31.12.2009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</si>
  <si>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</si>
  <si>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</si>
  <si>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</si>
  <si>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</si>
  <si>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</si>
  <si>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</si>
  <si>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</si>
  <si>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</si>
  <si>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</si>
  <si>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</si>
  <si>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</si>
  <si>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</si>
  <si>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</si>
  <si>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</si>
  <si>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</si>
  <si>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</si>
  <si>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</si>
  <si>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</si>
  <si>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</si>
  <si>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</si>
  <si>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</si>
  <si>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</si>
  <si>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</si>
  <si>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</si>
  <si>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</si>
  <si>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</si>
  <si>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</si>
  <si>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</si>
  <si>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</si>
  <si>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</si>
  <si>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</si>
  <si>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</si>
  <si>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</si>
  <si>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</si>
  <si>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</si>
  <si>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</si>
  <si>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</si>
  <si>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</si>
  <si>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</si>
  <si>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</si>
  <si>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</si>
  <si>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</si>
  <si>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</si>
  <si>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</si>
  <si>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</si>
  <si>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</si>
  <si>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</si>
  <si>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</si>
  <si>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</si>
  <si>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</si>
  <si>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</si>
  <si>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</si>
  <si>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</si>
  <si>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</si>
  <si>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</si>
  <si>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</si>
  <si>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</si>
  <si>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</si>
  <si>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</si>
  <si>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</si>
  <si>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</si>
  <si>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</si>
  <si>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</si>
  <si>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</si>
  <si>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</si>
  <si>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</si>
  <si>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</si>
  <si>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</si>
  <si>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</si>
  <si>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</si>
  <si>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</si>
  <si>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</si>
  <si>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</si>
  <si>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</si>
  <si>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</si>
  <si>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</si>
  <si>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</si>
  <si>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</si>
  <si>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</si>
  <si>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</si>
  <si>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</si>
  <si>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</si>
  <si>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</si>
  <si>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</si>
  <si>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</si>
  <si>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</si>
  <si>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</si>
  <si>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</si>
  <si>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</si>
  <si>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</si>
  <si>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</si>
  <si>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</si>
  <si>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</si>
  <si>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</si>
  <si>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</si>
  <si>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</si>
  <si>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</si>
  <si>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</si>
  <si>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</si>
  <si>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</si>
  <si>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</si>
  <si>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</si>
  <si>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</si>
  <si>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</si>
  <si>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</si>
  <si>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</si>
  <si>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</si>
  <si>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</si>
  <si>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</si>
  <si>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</si>
  <si>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</si>
  <si>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</si>
  <si>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</si>
  <si>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</si>
  <si>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</si>
  <si>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</si>
  <si>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</si>
  <si>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</si>
  <si>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</si>
  <si>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</si>
  <si>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</si>
  <si>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</si>
  <si>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</si>
  <si>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</si>
  <si>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</si>
  <si>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</si>
  <si>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</si>
  <si>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</si>
  <si>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</si>
  <si>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</si>
  <si>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</si>
  <si>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</si>
  <si>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</si>
  <si>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</si>
  <si>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</si>
  <si>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</si>
  <si>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</si>
  <si>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</si>
  <si>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</si>
  <si>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</si>
  <si>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</si>
  <si>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</si>
  <si>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</si>
  <si>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</si>
  <si>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</si>
  <si>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</si>
  <si>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</si>
  <si>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</si>
  <si>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</si>
  <si>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</si>
  <si>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</si>
  <si>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</si>
  <si>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</si>
  <si>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</si>
  <si>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</si>
  <si>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</si>
  <si>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</si>
  <si>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</si>
  <si>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</si>
  <si>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</si>
  <si>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</si>
  <si>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</si>
  <si>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</si>
  <si>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</si>
  <si>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</si>
  <si>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</si>
  <si>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</si>
  <si>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</si>
  <si>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</si>
  <si>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</si>
  <si>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</si>
  <si>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</si>
  <si>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</si>
  <si>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</si>
  <si>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</si>
  <si>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</si>
  <si>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</si>
  <si>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</si>
  <si>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</si>
  <si>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</si>
  <si>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</si>
  <si>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</si>
  <si>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</si>
  <si>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</si>
  <si>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</si>
  <si>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</si>
  <si>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</si>
  <si>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</si>
  <si>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</si>
  <si>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</si>
  <si>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</si>
  <si>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</si>
  <si>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</si>
  <si>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</si>
  <si>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</si>
  <si>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</si>
  <si>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</si>
  <si>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</si>
  <si>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</si>
  <si>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</si>
  <si>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</si>
  <si>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</si>
  <si>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</si>
  <si>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</si>
  <si>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</si>
  <si>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</si>
  <si>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</si>
  <si>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</si>
  <si>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</si>
  <si>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</si>
  <si>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</si>
  <si>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</si>
  <si>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</si>
  <si>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</si>
  <si>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</si>
  <si>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</si>
  <si>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</si>
  <si>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</si>
  <si>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</si>
  <si>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</si>
  <si>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</si>
  <si>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</si>
  <si>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</si>
  <si>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</si>
  <si>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</si>
  <si>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</si>
  <si>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</si>
  <si>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</si>
  <si>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</si>
  <si>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</si>
  <si>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</si>
  <si>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</si>
  <si>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</si>
  <si>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</si>
  <si>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</si>
  <si>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</si>
  <si>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</si>
  <si>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</si>
  <si>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</si>
  <si>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</si>
  <si>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</si>
  <si>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</si>
  <si>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</si>
  <si>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</si>
  <si>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</si>
  <si>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</si>
  <si>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</si>
  <si>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</si>
  <si>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</si>
  <si>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</si>
  <si>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</si>
  <si>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</si>
  <si>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</si>
  <si>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</si>
  <si>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</si>
  <si>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</si>
  <si>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</si>
  <si>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</si>
  <si>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</si>
  <si>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</si>
  <si>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</si>
  <si>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</si>
  <si>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</si>
  <si>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</si>
  <si>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</si>
  <si>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</si>
  <si>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</si>
  <si>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</si>
  <si>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</si>
  <si>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</si>
  <si>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</si>
  <si>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</si>
  <si>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</si>
  <si>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</si>
  <si>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</si>
  <si>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</si>
  <si>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</si>
  <si>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</si>
  <si>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</si>
  <si>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</si>
  <si>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</si>
  <si>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</si>
  <si>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</si>
  <si>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</si>
  <si>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</si>
  <si>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</si>
  <si>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</si>
  <si>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</si>
  <si>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</si>
  <si>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</si>
  <si>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</si>
  <si>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</si>
  <si>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</si>
  <si>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</si>
  <si>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</si>
  <si>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</si>
  <si>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</si>
  <si>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</si>
  <si>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</si>
  <si>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</si>
  <si>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</si>
  <si>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</si>
  <si>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</si>
  <si>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</si>
  <si>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</si>
  <si>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</si>
  <si>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</si>
  <si>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</si>
  <si>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</si>
  <si>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</si>
  <si>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</si>
  <si>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</si>
  <si>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</si>
  <si>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</si>
  <si>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</si>
  <si>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</si>
  <si>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</si>
  <si>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</si>
  <si>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</si>
  <si>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</si>
  <si>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</si>
  <si>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</si>
  <si>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</si>
  <si>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</si>
  <si>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</si>
  <si>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</si>
  <si>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</si>
  <si>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</si>
  <si>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</si>
  <si>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</si>
  <si>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</si>
  <si>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</si>
  <si>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</si>
  <si>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</si>
  <si>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</si>
  <si>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</si>
  <si>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</si>
  <si>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</si>
  <si>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</si>
  <si>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</si>
  <si>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</si>
  <si>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</si>
  <si>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</si>
  <si>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</si>
  <si>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</si>
  <si>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</si>
  <si>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</si>
  <si>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</si>
  <si>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</si>
  <si>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</si>
  <si>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</si>
  <si>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</si>
  <si>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</si>
  <si>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</si>
  <si>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</si>
  <si>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</si>
  <si>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</si>
  <si>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</si>
  <si>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</si>
  <si>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</si>
  <si>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</si>
  <si>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</si>
  <si>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</si>
  <si>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</si>
  <si>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</si>
  <si>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</si>
  <si>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</si>
  <si>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</si>
  <si>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</si>
  <si>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</si>
  <si>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</si>
  <si>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</si>
  <si>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</si>
  <si>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</si>
  <si>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</si>
  <si>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</si>
  <si>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</si>
  <si>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</si>
  <si>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</si>
  <si>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</si>
  <si>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</si>
  <si>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</si>
  <si>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</si>
  <si>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</si>
  <si>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</si>
  <si>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</si>
  <si>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</si>
  <si>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</si>
  <si>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</si>
  <si>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</si>
  <si>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</si>
  <si>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</si>
  <si>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</si>
  <si>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</si>
  <si>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</si>
  <si>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</si>
  <si>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</si>
  <si>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</si>
  <si>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</si>
  <si>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</si>
  <si>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</si>
  <si>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</si>
  <si>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</si>
  <si>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</si>
  <si>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</si>
  <si>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</si>
  <si>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</si>
  <si>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</si>
  <si>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</si>
  <si>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</si>
  <si>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</si>
  <si>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</si>
  <si>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</si>
  <si>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</si>
  <si>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</si>
  <si>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</si>
  <si>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</si>
  <si>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</si>
  <si>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</si>
  <si>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</si>
  <si>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</si>
  <si>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</si>
  <si>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</si>
  <si>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</si>
  <si>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</si>
  <si>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</si>
  <si>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</si>
  <si>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</si>
  <si>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</si>
  <si>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</si>
  <si>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</si>
  <si>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</si>
  <si>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</si>
  <si>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</si>
  <si>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</si>
  <si>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</si>
  <si>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</si>
  <si>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</si>
  <si>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</si>
  <si>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</si>
  <si>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</si>
  <si>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</si>
  <si>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</si>
  <si>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</si>
  <si>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</si>
  <si>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</si>
  <si>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</si>
  <si>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</si>
  <si>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</si>
  <si>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</si>
  <si>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</si>
  <si>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</si>
  <si>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</si>
  <si>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</si>
  <si>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</si>
  <si>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</si>
  <si>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</si>
  <si>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</si>
  <si>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</si>
  <si>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</si>
  <si>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</si>
  <si>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</si>
  <si>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</si>
  <si>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</si>
  <si>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</si>
  <si>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</si>
  <si>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</si>
  <si>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</si>
  <si>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</si>
  <si>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</si>
  <si>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</si>
  <si>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</si>
  <si>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</si>
  <si>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</si>
  <si>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</si>
  <si>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</si>
  <si>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</si>
  <si>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</si>
  <si>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</si>
  <si>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</si>
  <si>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</si>
  <si>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</si>
  <si>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</si>
  <si>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</si>
  <si>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</si>
  <si>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</si>
  <si>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</si>
  <si>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</si>
  <si>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</si>
  <si>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</si>
  <si>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</si>
  <si>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</si>
  <si>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</si>
  <si>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</si>
  <si>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</si>
  <si>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</si>
  <si>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</si>
  <si>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</si>
  <si>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</si>
  <si>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</si>
  <si>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</si>
  <si>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</si>
  <si>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</si>
  <si>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</si>
  <si>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</si>
  <si>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</si>
  <si>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</si>
  <si>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</si>
  <si>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</si>
  <si>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</si>
  <si>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</si>
  <si>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</si>
  <si>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</si>
  <si>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</si>
  <si>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</si>
  <si>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</si>
  <si>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</si>
  <si>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</si>
  <si>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</si>
  <si>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</si>
  <si>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</si>
  <si>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</si>
  <si>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</si>
  <si>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</si>
  <si>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</si>
  <si>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</si>
  <si>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</si>
  <si>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</si>
  <si>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</si>
  <si>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</si>
  <si>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</si>
  <si>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</si>
  <si>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</si>
  <si>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</si>
  <si>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</si>
  <si>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</si>
  <si>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</si>
  <si>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</si>
  <si>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</si>
  <si>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</si>
  <si>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</si>
  <si>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</si>
  <si>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</si>
  <si>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</si>
  <si>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</si>
  <si>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</si>
  <si>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</si>
  <si>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</si>
  <si>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</si>
  <si>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</si>
  <si>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</si>
  <si>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</si>
  <si>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</si>
  <si>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</si>
  <si>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</si>
  <si>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</si>
  <si>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</si>
  <si>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</si>
  <si>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</si>
  <si>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</si>
  <si>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</si>
  <si>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</si>
  <si>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</si>
  <si>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</si>
  <si>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</si>
  <si>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</si>
  <si>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</si>
  <si>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</si>
  <si>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</si>
  <si>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</si>
  <si>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</si>
  <si>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</si>
  <si>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</si>
  <si>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</si>
  <si>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</si>
  <si>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</si>
  <si>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</si>
  <si>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</si>
  <si>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</si>
  <si>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</si>
  <si>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</si>
  <si>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</si>
  <si>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</si>
  <si>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</si>
  <si>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</si>
  <si>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</si>
  <si>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</si>
  <si>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</si>
  <si>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</si>
  <si>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</si>
  <si>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</si>
  <si>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</si>
  <si>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</si>
  <si>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</si>
  <si>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</si>
  <si>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</si>
  <si>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</si>
  <si>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</si>
  <si>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</si>
  <si>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</si>
  <si>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</si>
  <si>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</si>
  <si>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</si>
  <si>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</si>
  <si>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</si>
  <si>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</si>
  <si>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</si>
  <si>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</si>
  <si>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</si>
  <si>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</si>
  <si>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</si>
  <si>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</si>
  <si>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</si>
  <si>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</si>
  <si>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</si>
  <si>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</si>
  <si>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</si>
  <si>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</si>
  <si>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</si>
  <si>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</si>
  <si>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</si>
  <si>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</si>
  <si>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</si>
  <si>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</si>
  <si>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</si>
  <si>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</si>
  <si>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</si>
  <si>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</si>
  <si>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</si>
  <si>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</si>
  <si>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</si>
  <si>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</si>
  <si>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</si>
  <si>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</si>
  <si>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</si>
  <si>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</si>
  <si>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</si>
  <si>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</si>
  <si>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</si>
  <si>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</si>
  <si>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</si>
  <si>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</si>
  <si>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</si>
  <si>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</si>
  <si>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</si>
  <si>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</si>
  <si>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</si>
  <si>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</si>
  <si>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</si>
  <si>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</si>
  <si>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</si>
  <si>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</si>
  <si>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</si>
  <si>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</si>
  <si>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</si>
  <si>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</si>
  <si>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</si>
  <si>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</si>
  <si>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</si>
  <si>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</si>
  <si>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</si>
  <si>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</si>
  <si>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</si>
  <si>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</si>
  <si>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</si>
  <si>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</si>
  <si>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</si>
  <si>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</si>
  <si>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</si>
  <si>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</si>
  <si>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</si>
  <si>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</si>
  <si>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</si>
  <si>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</si>
  <si>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</si>
  <si>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</si>
  <si>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</si>
  <si>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</si>
  <si>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</si>
  <si>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</si>
  <si>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</si>
  <si>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</si>
  <si>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</si>
  <si>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</si>
  <si>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</si>
  <si>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</si>
  <si>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</si>
  <si>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</si>
  <si>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</si>
  <si>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</si>
  <si>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</si>
  <si>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</si>
  <si>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</si>
  <si>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</si>
  <si>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</si>
  <si>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</si>
  <si>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</si>
  <si>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</si>
  <si>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</si>
  <si>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</si>
  <si>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</si>
  <si>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</si>
  <si>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</si>
  <si>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</si>
  <si>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</si>
  <si>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</si>
  <si>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</si>
  <si>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</si>
  <si>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</si>
  <si>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</si>
  <si>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</si>
  <si>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</si>
  <si>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</si>
  <si>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</si>
  <si>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</si>
  <si>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</si>
  <si>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</si>
  <si>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</si>
  <si>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</si>
  <si>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</si>
  <si>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</si>
  <si>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</si>
  <si>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</si>
  <si>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</si>
  <si>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</si>
  <si>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</si>
  <si>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</si>
  <si>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</si>
  <si>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</si>
  <si>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</si>
  <si>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</si>
  <si>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</si>
  <si>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</si>
  <si>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</si>
  <si>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</si>
  <si>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</si>
  <si>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</si>
  <si>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</si>
  <si>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</si>
  <si>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</si>
  <si>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</si>
  <si>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</si>
  <si>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</si>
  <si>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</si>
  <si>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</si>
  <si>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</si>
  <si>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</si>
  <si>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</si>
  <si>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</si>
  <si>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</si>
  <si>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</si>
  <si>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</si>
  <si>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</si>
  <si>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</si>
  <si>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</si>
  <si>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</si>
  <si>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</si>
  <si>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</si>
  <si>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</si>
  <si>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</si>
  <si>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</si>
  <si>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</si>
  <si>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</si>
  <si>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</si>
  <si>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</si>
  <si>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</si>
  <si>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</si>
  <si>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</si>
  <si>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</si>
  <si>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</si>
  <si>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</si>
  <si>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</si>
  <si>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</si>
  <si>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</si>
  <si>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</si>
  <si>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</si>
  <si>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</si>
  <si>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</si>
  <si>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</si>
  <si>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</si>
  <si>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</si>
  <si>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</si>
  <si>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</si>
  <si>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</si>
  <si>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</si>
  <si>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</si>
  <si>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</si>
  <si>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</si>
  <si>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</si>
  <si>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</si>
  <si>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</si>
  <si>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</si>
  <si>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</si>
  <si>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</si>
  <si>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</si>
  <si>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</si>
  <si>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</si>
  <si>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</si>
  <si>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</si>
  <si>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</si>
  <si>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</si>
  <si>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</si>
  <si>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</si>
  <si>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</si>
  <si>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</si>
  <si>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</si>
  <si>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</si>
  <si>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</si>
  <si>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</si>
  <si>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</si>
  <si>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</si>
  <si>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</si>
  <si>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</si>
  <si>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</si>
  <si>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</si>
  <si>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</si>
  <si>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</si>
  <si>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</si>
  <si>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</si>
  <si>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</si>
  <si>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</si>
  <si>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</si>
  <si>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</si>
  <si>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</si>
  <si>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</si>
  <si>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</si>
  <si>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</si>
  <si>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</si>
  <si>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</si>
  <si>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</si>
  <si>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</si>
  <si>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</si>
  <si>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</si>
  <si>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</si>
  <si>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</si>
  <si>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</si>
  <si>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</si>
  <si>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</si>
  <si>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</si>
  <si>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</si>
  <si>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</si>
  <si>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</si>
  <si>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</si>
  <si>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</si>
  <si>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</si>
  <si>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</si>
  <si>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</si>
  <si>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</si>
  <si>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</si>
  <si>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</si>
  <si>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1ОЛ ТРЕЙД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</si>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</sst>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"/>
    <numFmt numFmtId="166" formatCode="@"/>
    <numFmt numFmtId="167" formatCode="0"/>
    <numFmt numFmtId="168" formatCode="D/M/YYYY&quot; г.&quot;;@"/>
    <numFmt numFmtId="169" formatCode="#,##0"/>
    <numFmt numFmtId="170" formatCode="DD/MM/YYYY&quot; г.&quot;;@"/>
    <numFmt numFmtId="171" formatCode="_-* #,##0.00&quot; лв&quot;_-;\-* #,##0.00&quot; лв&quot;_-;_-* \-??&quot; лв&quot;_-;_-@_-"/>
  </numFmts>
  <fonts count="20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89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/>
    </xf>
    <xf numFmtId="164" fontId="11" fillId="0" borderId="0" xfId="28" applyFont="1" applyProtection="1">
      <alignment/>
      <protection/>
    </xf>
    <xf numFmtId="164" fontId="12" fillId="0" borderId="0" xfId="26" applyFont="1" applyBorder="1" applyAlignment="1" applyProtection="1">
      <alignment vertical="top" wrapText="1"/>
      <protection/>
    </xf>
    <xf numFmtId="164" fontId="12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1" fillId="0" borderId="14" xfId="26" applyNumberFormat="1" applyFont="1" applyBorder="1" applyAlignment="1" applyProtection="1">
      <alignment horizontal="left" vertical="top" wrapText="1"/>
      <protection/>
    </xf>
    <xf numFmtId="164" fontId="11" fillId="0" borderId="0" xfId="28" applyFont="1" applyBorder="1" applyAlignment="1" applyProtection="1">
      <alignment wrapText="1"/>
      <protection/>
    </xf>
    <xf numFmtId="164" fontId="11" fillId="0" borderId="0" xfId="28" applyFont="1" applyAlignment="1" applyProtection="1">
      <alignment horizontal="center" wrapText="1"/>
      <protection/>
    </xf>
    <xf numFmtId="164" fontId="12" fillId="0" borderId="0" xfId="28" applyFont="1" applyAlignment="1" applyProtection="1">
      <alignment horizontal="right"/>
      <protection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3" fillId="0" borderId="1" xfId="28" applyFont="1" applyBorder="1" applyAlignment="1" applyProtection="1">
      <alignment vertical="center" wrapText="1"/>
      <protection/>
    </xf>
    <xf numFmtId="164" fontId="11" fillId="0" borderId="1" xfId="28" applyFont="1" applyFill="1" applyBorder="1" applyProtection="1">
      <alignment/>
      <protection/>
    </xf>
    <xf numFmtId="169" fontId="11" fillId="0" borderId="1" xfId="28" applyNumberFormat="1" applyFont="1" applyFill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vertical="center" wrapText="1"/>
      <protection/>
    </xf>
    <xf numFmtId="169" fontId="11" fillId="0" borderId="1" xfId="28" applyNumberFormat="1" applyFont="1" applyBorder="1" applyAlignment="1" applyProtection="1">
      <alignment horizontal="center" vertical="center"/>
      <protection/>
    </xf>
    <xf numFmtId="167" fontId="11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4" fontId="11" fillId="0" borderId="1" xfId="28" applyFont="1" applyFill="1" applyBorder="1" applyAlignment="1" applyProtection="1">
      <alignment vertical="center" wrapText="1"/>
      <protection/>
    </xf>
    <xf numFmtId="164" fontId="13" fillId="0" borderId="1" xfId="28" applyFont="1" applyBorder="1" applyAlignment="1" applyProtection="1">
      <alignment horizontal="right"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1" fillId="6" borderId="1" xfId="28" applyNumberFormat="1" applyFont="1" applyFill="1" applyBorder="1" applyAlignment="1" applyProtection="1">
      <alignment vertical="center"/>
      <protection locked="0"/>
    </xf>
    <xf numFmtId="164" fontId="13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1" fillId="0" borderId="1" xfId="28" applyFont="1" applyBorder="1" applyAlignment="1" applyProtection="1">
      <alignment horizontal="left" vertical="center" wrapText="1"/>
      <protection/>
    </xf>
    <xf numFmtId="167" fontId="11" fillId="4" borderId="1" xfId="28" applyNumberFormat="1" applyFont="1" applyFill="1" applyBorder="1" applyAlignment="1" applyProtection="1">
      <alignment vertical="center"/>
      <protection locked="0"/>
    </xf>
    <xf numFmtId="169" fontId="13" fillId="0" borderId="1" xfId="28" applyNumberFormat="1" applyFont="1" applyBorder="1" applyAlignment="1" applyProtection="1">
      <alignment horizontal="center" vertical="center"/>
      <protection/>
    </xf>
    <xf numFmtId="169" fontId="11" fillId="0" borderId="1" xfId="28" applyNumberFormat="1" applyFont="1" applyBorder="1" applyAlignment="1" applyProtection="1">
      <alignment vertical="center"/>
      <protection/>
    </xf>
    <xf numFmtId="167" fontId="11" fillId="0" borderId="1" xfId="28" applyNumberFormat="1" applyFont="1" applyBorder="1" applyAlignment="1" applyProtection="1">
      <alignment vertical="center"/>
      <protection/>
    </xf>
    <xf numFmtId="164" fontId="11" fillId="0" borderId="27" xfId="28" applyFont="1" applyBorder="1" applyAlignment="1" applyProtection="1">
      <alignment horizontal="center" vertical="center" wrapText="1"/>
      <protection/>
    </xf>
    <xf numFmtId="164" fontId="13" fillId="0" borderId="27" xfId="28" applyFont="1" applyBorder="1" applyAlignment="1" applyProtection="1">
      <alignment horizontal="center" vertical="center" wrapText="1"/>
      <protection/>
    </xf>
    <xf numFmtId="169" fontId="11" fillId="0" borderId="1" xfId="28" applyNumberFormat="1" applyFont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3" fillId="0" borderId="27" xfId="28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1" fillId="0" borderId="6" xfId="28" applyFont="1" applyBorder="1" applyAlignment="1" applyProtection="1">
      <alignment vertical="center" wrapText="1"/>
      <protection/>
    </xf>
    <xf numFmtId="166" fontId="11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1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9" fontId="12" fillId="0" borderId="27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wrapText="1"/>
      <protection/>
    </xf>
    <xf numFmtId="169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6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4" fontId="12" fillId="0" borderId="0" xfId="28" applyFont="1" applyBorder="1" applyAlignment="1" applyProtection="1">
      <alignment horizontal="left" wrapText="1"/>
      <protection/>
    </xf>
    <xf numFmtId="164" fontId="12" fillId="0" borderId="0" xfId="0" applyFont="1" applyBorder="1" applyAlignment="1" applyProtection="1">
      <alignment horizontal="righ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4" fontId="17" fillId="0" borderId="0" xfId="28" applyFont="1" applyBorder="1" applyAlignment="1">
      <alignment vertical="center" wrapText="1"/>
      <protection/>
    </xf>
    <xf numFmtId="164" fontId="17" fillId="0" borderId="0" xfId="28" applyFont="1" applyBorder="1" applyAlignment="1" applyProtection="1">
      <alignment vertical="center" wrapText="1"/>
      <protection locked="0"/>
    </xf>
    <xf numFmtId="167" fontId="11" fillId="0" borderId="0" xfId="28" applyNumberFormat="1" applyFont="1" applyProtection="1">
      <alignment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7" fontId="11" fillId="0" borderId="0" xfId="28" applyNumberFormat="1" applyFont="1" applyBorder="1" applyAlignment="1" applyProtection="1">
      <alignment horizontal="left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Border="1" applyAlignment="1" applyProtection="1">
      <alignment horizontal="center" vertical="center" wrapText="1"/>
      <protection/>
    </xf>
    <xf numFmtId="164" fontId="12" fillId="0" borderId="0" xfId="27" applyFont="1" applyFill="1" applyBorder="1" applyAlignment="1" applyProtection="1">
      <alignment horizontal="center" vertical="center" wrapText="1"/>
      <protection/>
    </xf>
    <xf numFmtId="164" fontId="11" fillId="0" borderId="0" xfId="27" applyFont="1" applyAlignment="1" applyProtection="1">
      <alignment horizontal="center" wrapText="1"/>
      <protection/>
    </xf>
    <xf numFmtId="164" fontId="12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2" fillId="0" borderId="0" xfId="26" applyFont="1" applyBorder="1" applyAlignment="1" applyProtection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/>
    </xf>
    <xf numFmtId="164" fontId="12" fillId="0" borderId="0" xfId="26" applyFont="1" applyFill="1" applyBorder="1" applyAlignment="1" applyProtection="1">
      <alignment vertical="top" wrapText="1"/>
      <protection/>
    </xf>
    <xf numFmtId="164" fontId="12" fillId="0" borderId="0" xfId="27" applyFont="1" applyFill="1" applyBorder="1" applyAlignment="1" applyProtection="1">
      <alignment horizontal="right" vertical="center" wrapText="1"/>
      <protection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1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3" fillId="0" borderId="1" xfId="27" applyFont="1" applyBorder="1" applyAlignment="1" applyProtection="1">
      <alignment wrapText="1"/>
      <protection/>
    </xf>
    <xf numFmtId="166" fontId="13" fillId="0" borderId="1" xfId="27" applyNumberFormat="1" applyFont="1" applyBorder="1" applyAlignment="1" applyProtection="1">
      <alignment wrapText="1"/>
      <protection/>
    </xf>
    <xf numFmtId="169" fontId="11" fillId="0" borderId="1" xfId="27" applyNumberFormat="1" applyFont="1" applyFill="1" applyBorder="1" applyAlignment="1" applyProtection="1">
      <alignment wrapText="1"/>
      <protection/>
    </xf>
    <xf numFmtId="164" fontId="11" fillId="0" borderId="0" xfId="27" applyFont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1" fillId="0" borderId="1" xfId="27" applyNumberFormat="1" applyFont="1" applyBorder="1" applyAlignment="1" applyProtection="1">
      <alignment horizontal="center" wrapText="1"/>
      <protection/>
    </xf>
    <xf numFmtId="167" fontId="11" fillId="6" borderId="1" xfId="27" applyNumberFormat="1" applyFont="1" applyFill="1" applyBorder="1" applyAlignment="1" applyProtection="1">
      <alignment wrapText="1"/>
      <protection locked="0"/>
    </xf>
    <xf numFmtId="167" fontId="11" fillId="0" borderId="0" xfId="27" applyNumberFormat="1" applyFont="1" applyBorder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1" fillId="0" borderId="1" xfId="27" applyFont="1" applyFill="1" applyBorder="1" applyAlignment="1" applyProtection="1">
      <alignment wrapText="1"/>
      <protection/>
    </xf>
    <xf numFmtId="166" fontId="11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7" fontId="11" fillId="0" borderId="1" xfId="27" applyNumberFormat="1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7" fontId="11" fillId="3" borderId="1" xfId="27" applyNumberFormat="1" applyFont="1" applyFill="1" applyBorder="1" applyAlignment="1" applyProtection="1">
      <alignment wrapText="1"/>
      <protection locked="0"/>
    </xf>
    <xf numFmtId="167" fontId="11" fillId="4" borderId="1" xfId="27" applyNumberFormat="1" applyFont="1" applyFill="1" applyBorder="1" applyAlignment="1" applyProtection="1">
      <alignment wrapText="1"/>
      <protection locked="0"/>
    </xf>
    <xf numFmtId="166" fontId="11" fillId="0" borderId="0" xfId="27" applyNumberFormat="1" applyFont="1" applyBorder="1" applyAlignment="1" applyProtection="1">
      <alignment wrapText="1"/>
      <protection/>
    </xf>
    <xf numFmtId="167" fontId="11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2" fillId="0" borderId="0" xfId="26" applyFont="1" applyFill="1" applyAlignment="1" applyProtection="1">
      <alignment horizontal="right" vertical="top" wrapText="1"/>
      <protection locked="0"/>
    </xf>
    <xf numFmtId="164" fontId="12" fillId="0" borderId="0" xfId="27" applyFont="1" applyAlignment="1" applyProtection="1">
      <alignment horizontal="center"/>
      <protection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2" fillId="0" borderId="0" xfId="29" applyFont="1">
      <alignment/>
      <protection/>
    </xf>
    <xf numFmtId="164" fontId="12" fillId="0" borderId="0" xfId="29" applyFont="1" applyAlignment="1" applyProtection="1">
      <alignment horizontal="center" wrapText="1"/>
      <protection/>
    </xf>
    <xf numFmtId="166" fontId="12" fillId="0" borderId="0" xfId="29" applyNumberFormat="1" applyFont="1" applyAlignment="1" applyProtection="1">
      <alignment horizont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11" fillId="0" borderId="0" xfId="29" applyFont="1" applyProtection="1">
      <alignment/>
      <protection/>
    </xf>
    <xf numFmtId="164" fontId="12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2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2" fillId="0" borderId="0" xfId="29" applyFont="1" applyAlignment="1">
      <alignment/>
      <protection/>
    </xf>
    <xf numFmtId="170" fontId="12" fillId="0" borderId="14" xfId="26" applyNumberFormat="1" applyFont="1" applyBorder="1" applyAlignment="1" applyProtection="1">
      <alignment horizontal="left" vertical="top" wrapText="1"/>
      <protection/>
    </xf>
    <xf numFmtId="164" fontId="12" fillId="0" borderId="0" xfId="29" applyFont="1" applyBorder="1" applyAlignment="1" applyProtection="1">
      <alignment horizontal="left" vertical="top" wrapText="1"/>
      <protection/>
    </xf>
    <xf numFmtId="164" fontId="12" fillId="0" borderId="0" xfId="29" applyFont="1" applyProtection="1">
      <alignment/>
      <protection/>
    </xf>
    <xf numFmtId="164" fontId="12" fillId="0" borderId="0" xfId="27" applyFont="1" applyAlignment="1" applyProtection="1">
      <alignment horizontal="right" wrapText="1"/>
      <protection/>
    </xf>
    <xf numFmtId="164" fontId="12" fillId="0" borderId="0" xfId="27" applyFont="1" applyAlignment="1">
      <alignment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10" xfId="29" applyNumberFormat="1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0" borderId="27" xfId="29" applyFont="1" applyBorder="1" applyAlignment="1">
      <alignment horizontal="center" vertical="center" wrapText="1"/>
      <protection/>
    </xf>
    <xf numFmtId="164" fontId="12" fillId="0" borderId="9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2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2" xfId="29" applyFont="1" applyBorder="1" applyAlignment="1">
      <alignment horizontal="center" vertical="center" wrapText="1"/>
      <protection/>
    </xf>
    <xf numFmtId="164" fontId="12" fillId="0" borderId="28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2" xfId="29" applyFont="1" applyFill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1" fillId="0" borderId="1" xfId="29" applyNumberFormat="1" applyFont="1" applyBorder="1" applyAlignment="1" applyProtection="1">
      <alignment horizontal="center" vertical="center" wrapText="1"/>
      <protection/>
    </xf>
    <xf numFmtId="166" fontId="11" fillId="0" borderId="1" xfId="29" applyNumberFormat="1" applyFont="1" applyBorder="1" applyAlignment="1">
      <alignment horizontal="center" vertical="center" wrapText="1"/>
      <protection/>
    </xf>
    <xf numFmtId="166" fontId="11" fillId="2" borderId="1" xfId="29" applyNumberFormat="1" applyFont="1" applyFill="1" applyBorder="1" applyAlignment="1">
      <alignment horizontal="center" vertical="center" wrapText="1"/>
      <protection/>
    </xf>
    <xf numFmtId="166" fontId="11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9" fontId="11" fillId="0" borderId="1" xfId="29" applyNumberFormat="1" applyFont="1" applyFill="1" applyBorder="1" applyAlignment="1" applyProtection="1">
      <alignment vertical="center"/>
      <protection/>
    </xf>
    <xf numFmtId="167" fontId="11" fillId="6" borderId="1" xfId="29" applyNumberFormat="1" applyFont="1" applyFill="1" applyBorder="1" applyAlignment="1" applyProtection="1">
      <alignment vertical="center"/>
      <protection locked="0"/>
    </xf>
    <xf numFmtId="167" fontId="11" fillId="0" borderId="1" xfId="29" applyNumberFormat="1" applyFont="1" applyFill="1" applyBorder="1" applyAlignment="1" applyProtection="1">
      <alignment vertical="center"/>
      <protection/>
    </xf>
    <xf numFmtId="169" fontId="11" fillId="0" borderId="0" xfId="29" applyNumberFormat="1" applyFont="1" applyBorder="1" applyProtection="1">
      <alignment/>
      <protection/>
    </xf>
    <xf numFmtId="169" fontId="11" fillId="0" borderId="1" xfId="29" applyNumberFormat="1" applyFont="1" applyBorder="1" applyAlignment="1" applyProtection="1">
      <alignment vertical="center"/>
      <protection/>
    </xf>
    <xf numFmtId="164" fontId="11" fillId="0" borderId="0" xfId="29" applyFont="1" applyBorder="1" applyProtection="1">
      <alignment/>
      <protection/>
    </xf>
    <xf numFmtId="164" fontId="11" fillId="0" borderId="1" xfId="29" applyFont="1" applyBorder="1" applyAlignment="1">
      <alignment vertical="center" wrapText="1"/>
      <protection/>
    </xf>
    <xf numFmtId="164" fontId="11" fillId="0" borderId="0" xfId="29" applyFont="1" applyBorder="1">
      <alignment/>
      <protection/>
    </xf>
    <xf numFmtId="169" fontId="11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1" fillId="2" borderId="9" xfId="29" applyNumberFormat="1" applyFont="1" applyFill="1" applyBorder="1" applyAlignment="1" applyProtection="1">
      <alignment vertical="center"/>
      <protection locked="0"/>
    </xf>
    <xf numFmtId="167" fontId="11" fillId="2" borderId="16" xfId="29" applyNumberFormat="1" applyFont="1" applyFill="1" applyBorder="1" applyAlignment="1" applyProtection="1">
      <alignment vertical="center"/>
      <protection locked="0"/>
    </xf>
    <xf numFmtId="167" fontId="11" fillId="2" borderId="27" xfId="29" applyNumberFormat="1" applyFont="1" applyFill="1" applyBorder="1" applyAlignment="1" applyProtection="1">
      <alignment vertical="center"/>
      <protection locked="0"/>
    </xf>
    <xf numFmtId="167" fontId="11" fillId="0" borderId="9" xfId="29" applyNumberFormat="1" applyFont="1" applyFill="1" applyBorder="1" applyAlignment="1" applyProtection="1">
      <alignment vertical="center"/>
      <protection locked="0"/>
    </xf>
    <xf numFmtId="167" fontId="11" fillId="0" borderId="9" xfId="29" applyNumberFormat="1" applyFont="1" applyFill="1" applyBorder="1" applyAlignment="1" applyProtection="1">
      <alignment vertical="center"/>
      <protection/>
    </xf>
    <xf numFmtId="169" fontId="11" fillId="0" borderId="22" xfId="29" applyNumberFormat="1" applyFont="1" applyBorder="1" applyAlignment="1" applyProtection="1">
      <alignment vertical="center"/>
      <protection/>
    </xf>
    <xf numFmtId="164" fontId="11" fillId="0" borderId="1" xfId="29" applyFont="1" applyBorder="1" applyAlignment="1">
      <alignment wrapText="1"/>
      <protection/>
    </xf>
    <xf numFmtId="166" fontId="11" fillId="0" borderId="1" xfId="29" applyNumberFormat="1" applyFont="1" applyBorder="1" applyAlignment="1">
      <alignment horizontal="center" wrapText="1"/>
      <protection/>
    </xf>
    <xf numFmtId="167" fontId="11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9" fontId="11" fillId="0" borderId="0" xfId="29" applyNumberFormat="1" applyFont="1" applyBorder="1" applyAlignment="1" applyProtection="1">
      <alignment vertical="center"/>
      <protection locked="0"/>
    </xf>
    <xf numFmtId="164" fontId="11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vertical="center" wrapText="1"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5" applyFont="1">
      <alignment/>
      <protection/>
    </xf>
    <xf numFmtId="164" fontId="11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2" fillId="0" borderId="0" xfId="24" applyFont="1" applyBorder="1" applyAlignment="1" applyProtection="1">
      <alignment horizontal="left"/>
      <protection/>
    </xf>
    <xf numFmtId="164" fontId="12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2" fillId="0" borderId="0" xfId="24" applyFont="1" applyAlignment="1" applyProtection="1">
      <alignment horizontal="left"/>
      <protection/>
    </xf>
    <xf numFmtId="170" fontId="12" fillId="0" borderId="0" xfId="24" applyNumberFormat="1" applyFont="1" applyBorder="1" applyAlignment="1" applyProtection="1">
      <alignment horizontal="left" vertical="top" wrapText="1"/>
      <protection/>
    </xf>
    <xf numFmtId="164" fontId="11" fillId="0" borderId="0" xfId="24" applyFont="1" applyBorder="1" applyAlignment="1" applyProtection="1">
      <alignment vertical="top" wrapText="1"/>
      <protection/>
    </xf>
    <xf numFmtId="164" fontId="11" fillId="0" borderId="0" xfId="24" applyFont="1" applyBorder="1" applyAlignment="1" applyProtection="1">
      <alignment horizontal="right" vertical="top" wrapText="1"/>
      <protection/>
    </xf>
    <xf numFmtId="164" fontId="11" fillId="0" borderId="0" xfId="24" applyFont="1" applyBorder="1" applyAlignment="1" applyProtection="1">
      <alignment horizontal="center" vertical="top" wrapText="1"/>
      <protection/>
    </xf>
    <xf numFmtId="164" fontId="11" fillId="0" borderId="0" xfId="24" applyFont="1" applyProtection="1">
      <alignment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Alignment="1" applyProtection="1">
      <alignment horizontal="left" vertical="center" wrapText="1"/>
      <protection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1" fillId="2" borderId="1" xfId="24" applyFont="1" applyFill="1" applyBorder="1" applyAlignment="1" applyProtection="1">
      <alignment horizontal="left" vertical="center" wrapText="1"/>
      <protection/>
    </xf>
    <xf numFmtId="164" fontId="11" fillId="0" borderId="1" xfId="24" applyFont="1" applyBorder="1" applyProtection="1">
      <alignment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7" fontId="11" fillId="3" borderId="1" xfId="24" applyNumberFormat="1" applyFont="1" applyFill="1" applyBorder="1" applyAlignment="1" applyProtection="1">
      <alignment vertical="center" wrapText="1"/>
      <protection locked="0"/>
    </xf>
    <xf numFmtId="164" fontId="11" fillId="0" borderId="1" xfId="24" applyFont="1" applyFill="1" applyBorder="1" applyAlignment="1" applyProtection="1">
      <alignment horizontal="center" vertical="center" wrapText="1"/>
      <protection/>
    </xf>
    <xf numFmtId="167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25" applyFont="1" applyProtection="1">
      <alignment/>
      <protection/>
    </xf>
    <xf numFmtId="164" fontId="11" fillId="0" borderId="1" xfId="24" applyFont="1" applyBorder="1" applyAlignment="1" applyProtection="1">
      <alignment/>
      <protection/>
    </xf>
    <xf numFmtId="164" fontId="11" fillId="0" borderId="1" xfId="24" applyFont="1" applyBorder="1" applyAlignment="1" applyProtection="1">
      <alignment wrapText="1"/>
      <protection/>
    </xf>
    <xf numFmtId="166" fontId="11" fillId="0" borderId="1" xfId="24" applyNumberFormat="1" applyFont="1" applyBorder="1" applyAlignment="1" applyProtection="1">
      <alignment horizontal="center" vertical="center"/>
      <protection/>
    </xf>
    <xf numFmtId="167" fontId="11" fillId="3" borderId="1" xfId="24" applyNumberFormat="1" applyFont="1" applyFill="1" applyBorder="1" applyAlignment="1" applyProtection="1">
      <alignment vertical="center"/>
      <protection locked="0"/>
    </xf>
    <xf numFmtId="167" fontId="11" fillId="3" borderId="1" xfId="24" applyNumberFormat="1" applyFont="1" applyFill="1" applyBorder="1" applyAlignment="1" applyProtection="1">
      <alignment horizontal="center" vertical="center"/>
      <protection locked="0"/>
    </xf>
    <xf numFmtId="164" fontId="11" fillId="0" borderId="0" xfId="25" applyFont="1" applyAlignment="1" applyProtection="1">
      <alignment/>
      <protection/>
    </xf>
    <xf numFmtId="164" fontId="11" fillId="0" borderId="0" xfId="25" applyFont="1" applyAlignment="1">
      <alignment/>
      <protection/>
    </xf>
    <xf numFmtId="164" fontId="11" fillId="0" borderId="1" xfId="24" applyFont="1" applyBorder="1" applyAlignment="1" applyProtection="1">
      <alignment vertical="center" wrapText="1"/>
      <protection/>
    </xf>
    <xf numFmtId="164" fontId="13" fillId="0" borderId="1" xfId="24" applyFont="1" applyBorder="1" applyAlignment="1" applyProtection="1">
      <alignment horizontal="right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3" fillId="3" borderId="1" xfId="24" applyNumberFormat="1" applyFont="1" applyFill="1" applyBorder="1" applyAlignment="1" applyProtection="1">
      <alignment vertical="center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1" fillId="0" borderId="1" xfId="24" applyNumberFormat="1" applyFont="1" applyBorder="1" applyAlignment="1" applyProtection="1">
      <alignment vertical="center" wrapText="1"/>
      <protection/>
    </xf>
    <xf numFmtId="167" fontId="11" fillId="0" borderId="1" xfId="24" applyNumberFormat="1" applyFont="1" applyBorder="1" applyAlignment="1" applyProtection="1">
      <alignment horizontal="center" vertical="center" wrapText="1"/>
      <protection/>
    </xf>
    <xf numFmtId="164" fontId="11" fillId="0" borderId="1" xfId="24" applyFont="1" applyBorder="1" applyAlignment="1" applyProtection="1">
      <alignment horizontal="left" vertical="center" wrapText="1"/>
      <protection/>
    </xf>
    <xf numFmtId="166" fontId="13" fillId="0" borderId="20" xfId="24" applyNumberFormat="1" applyFont="1" applyBorder="1" applyAlignment="1" applyProtection="1">
      <alignment horizontal="center" vertical="center" wrapText="1"/>
      <protection/>
    </xf>
    <xf numFmtId="164" fontId="13" fillId="0" borderId="20" xfId="24" applyFont="1" applyBorder="1" applyAlignment="1" applyProtection="1">
      <alignment vertical="center" wrapText="1"/>
      <protection/>
    </xf>
    <xf numFmtId="164" fontId="11" fillId="0" borderId="20" xfId="24" applyFont="1" applyFill="1" applyBorder="1" applyAlignment="1" applyProtection="1">
      <alignment horizontal="center" vertical="center" wrapText="1"/>
      <protection/>
    </xf>
    <xf numFmtId="164" fontId="13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1" fillId="2" borderId="9" xfId="24" applyNumberFormat="1" applyFont="1" applyFill="1" applyBorder="1" applyAlignment="1" applyProtection="1">
      <alignment horizontal="center" vertical="center" wrapText="1"/>
      <protection/>
    </xf>
    <xf numFmtId="167" fontId="11" fillId="2" borderId="16" xfId="24" applyNumberFormat="1" applyFont="1" applyFill="1" applyBorder="1" applyAlignment="1" applyProtection="1">
      <alignment vertical="center" wrapText="1"/>
      <protection/>
    </xf>
    <xf numFmtId="167" fontId="11" fillId="2" borderId="16" xfId="24" applyNumberFormat="1" applyFont="1" applyFill="1" applyBorder="1" applyAlignment="1" applyProtection="1">
      <alignment horizontal="center" vertical="center" wrapText="1"/>
      <protection/>
    </xf>
    <xf numFmtId="167" fontId="11" fillId="2" borderId="16" xfId="24" applyNumberFormat="1" applyFont="1" applyFill="1" applyBorder="1" applyAlignment="1" applyProtection="1">
      <alignment horizontal="left" vertical="center" wrapText="1"/>
      <protection/>
    </xf>
    <xf numFmtId="167" fontId="11" fillId="2" borderId="27" xfId="24" applyNumberFormat="1" applyFont="1" applyFill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top" wrapText="1"/>
      <protection/>
    </xf>
    <xf numFmtId="166" fontId="11" fillId="0" borderId="22" xfId="24" applyNumberFormat="1" applyFont="1" applyBorder="1" applyAlignment="1" applyProtection="1">
      <alignment horizontal="center" vertical="center" wrapText="1"/>
      <protection/>
    </xf>
    <xf numFmtId="164" fontId="11" fillId="0" borderId="22" xfId="24" applyFont="1" applyBorder="1" applyAlignment="1" applyProtection="1">
      <alignment vertical="center" wrapText="1"/>
      <protection/>
    </xf>
    <xf numFmtId="164" fontId="11" fillId="0" borderId="22" xfId="24" applyFont="1" applyFill="1" applyBorder="1" applyAlignment="1" applyProtection="1">
      <alignment horizontal="center" vertical="center" wrapText="1"/>
      <protection/>
    </xf>
    <xf numFmtId="164" fontId="11" fillId="0" borderId="22" xfId="24" applyFont="1" applyBorder="1" applyAlignment="1" applyProtection="1">
      <alignment horizontal="center" vertical="center" wrapText="1"/>
      <protection/>
    </xf>
    <xf numFmtId="167" fontId="11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24" applyFont="1" applyBorder="1" applyAlignment="1" applyProtection="1">
      <alignment horizontal="center" vertical="center" wrapText="1"/>
      <protection/>
    </xf>
    <xf numFmtId="164" fontId="11" fillId="0" borderId="1" xfId="24" applyFont="1" applyBorder="1" applyAlignment="1" applyProtection="1">
      <alignment vertical="top" wrapText="1"/>
      <protection/>
    </xf>
    <xf numFmtId="167" fontId="11" fillId="6" borderId="1" xfId="24" applyNumberFormat="1" applyFont="1" applyFill="1" applyBorder="1" applyAlignment="1" applyProtection="1">
      <alignment vertical="center" wrapText="1"/>
      <protection locked="0"/>
    </xf>
    <xf numFmtId="164" fontId="19" fillId="0" borderId="0" xfId="25" applyFont="1" applyProtection="1">
      <alignment/>
      <protection/>
    </xf>
    <xf numFmtId="164" fontId="19" fillId="0" borderId="0" xfId="25" applyFont="1">
      <alignment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4" fontId="11" fillId="0" borderId="0" xfId="24" applyFont="1" applyProtection="1">
      <alignment/>
      <protection locked="0"/>
    </xf>
    <xf numFmtId="167" fontId="11" fillId="0" borderId="0" xfId="24" applyNumberFormat="1" applyFont="1" applyAlignment="1" applyProtection="1">
      <alignment vertical="center" wrapText="1"/>
      <protection locked="0"/>
    </xf>
    <xf numFmtId="167" fontId="11" fillId="0" borderId="0" xfId="24" applyNumberFormat="1" applyFont="1" applyAlignment="1" applyProtection="1">
      <alignment horizontal="left" vertical="center" wrapText="1"/>
      <protection locked="0"/>
    </xf>
    <xf numFmtId="164" fontId="11" fillId="0" borderId="0" xfId="24" applyFont="1" applyAlignment="1" applyProtection="1">
      <alignment vertical="center"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11" fillId="0" borderId="0" xfId="25" applyFont="1" applyAlignment="1" applyProtection="1">
      <alignment/>
      <protection locked="0"/>
    </xf>
    <xf numFmtId="166" fontId="11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Alignment="1">
      <alignment horizontal="center" vertical="center" wrapText="1"/>
      <protection/>
    </xf>
    <xf numFmtId="164" fontId="12" fillId="0" borderId="0" xfId="21" applyFont="1" applyAlignment="1" applyProtection="1">
      <alignment horizontal="center" vertical="center"/>
      <protection/>
    </xf>
    <xf numFmtId="166" fontId="12" fillId="0" borderId="0" xfId="21" applyNumberFormat="1" applyFont="1" applyAlignment="1" applyProtection="1">
      <alignment horizontal="center" vertical="center"/>
      <protection/>
    </xf>
    <xf numFmtId="167" fontId="12" fillId="0" borderId="0" xfId="21" applyNumberFormat="1" applyFont="1" applyAlignment="1" applyProtection="1">
      <alignment horizontal="center" vertical="center"/>
      <protection/>
    </xf>
    <xf numFmtId="167" fontId="11" fillId="0" borderId="0" xfId="25" applyNumberFormat="1" applyFont="1" applyProtection="1">
      <alignment/>
      <protection/>
    </xf>
    <xf numFmtId="164" fontId="11" fillId="0" borderId="0" xfId="21" applyFont="1" applyAlignment="1">
      <alignment/>
      <protection/>
    </xf>
    <xf numFmtId="164" fontId="12" fillId="0" borderId="0" xfId="24" applyFont="1" applyAlignment="1" applyProtection="1">
      <alignment horizontal="left" vertical="top" wrapText="1"/>
      <protection/>
    </xf>
    <xf numFmtId="167" fontId="12" fillId="0" borderId="0" xfId="24" applyNumberFormat="1" applyFont="1" applyBorder="1" applyAlignment="1" applyProtection="1">
      <alignment horizontal="center" vertical="top" wrapText="1"/>
      <protection/>
    </xf>
    <xf numFmtId="167" fontId="11" fillId="0" borderId="0" xfId="25" applyNumberFormat="1" applyFont="1" applyProtection="1">
      <alignment/>
      <protection locked="0"/>
    </xf>
    <xf numFmtId="164" fontId="11" fillId="0" borderId="0" xfId="24" applyFont="1" applyAlignment="1">
      <alignment horizontal="center"/>
      <protection/>
    </xf>
    <xf numFmtId="167" fontId="12" fillId="0" borderId="0" xfId="24" applyNumberFormat="1" applyFont="1" applyBorder="1" applyAlignment="1" applyProtection="1">
      <alignment vertical="top" wrapText="1"/>
      <protection/>
    </xf>
    <xf numFmtId="170" fontId="12" fillId="0" borderId="0" xfId="24" applyNumberFormat="1" applyFont="1" applyBorder="1" applyAlignment="1" applyProtection="1">
      <alignment horizontal="center" vertical="top" wrapText="1"/>
      <protection/>
    </xf>
    <xf numFmtId="167" fontId="11" fillId="0" borderId="0" xfId="24" applyNumberFormat="1" applyFont="1" applyBorder="1" applyAlignment="1" applyProtection="1">
      <alignment vertical="top" wrapText="1"/>
      <protection locked="0"/>
    </xf>
    <xf numFmtId="167" fontId="11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/>
    </xf>
    <xf numFmtId="166" fontId="12" fillId="0" borderId="0" xfId="21" applyNumberFormat="1" applyFont="1" applyAlignment="1" applyProtection="1">
      <alignment horizontal="left" vertical="center" wrapText="1"/>
      <protection/>
    </xf>
    <xf numFmtId="167" fontId="11" fillId="0" borderId="0" xfId="21" applyNumberFormat="1" applyFont="1" applyAlignment="1" applyProtection="1">
      <alignment horizontal="left" vertical="center" wrapText="1"/>
      <protection/>
    </xf>
    <xf numFmtId="164" fontId="12" fillId="0" borderId="0" xfId="21" applyFont="1" applyProtection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1" fillId="0" borderId="1" xfId="21" applyNumberFormat="1" applyFont="1" applyFill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1" fillId="0" borderId="1" xfId="21" applyNumberFormat="1" applyFont="1" applyBorder="1" applyAlignment="1" applyProtection="1">
      <alignment horizontal="right" vertical="center" wrapText="1"/>
      <protection/>
    </xf>
    <xf numFmtId="164" fontId="11" fillId="0" borderId="1" xfId="21" applyFont="1" applyBorder="1" applyAlignment="1" applyProtection="1">
      <alignment horizontal="left" vertical="center" wrapText="1"/>
      <protection/>
    </xf>
    <xf numFmtId="166" fontId="11" fillId="0" borderId="1" xfId="21" applyNumberFormat="1" applyFont="1" applyBorder="1" applyAlignment="1" applyProtection="1">
      <alignment horizontal="center" vertical="center" wrapText="1"/>
      <protection/>
    </xf>
    <xf numFmtId="167" fontId="11" fillId="0" borderId="1" xfId="21" applyNumberFormat="1" applyFont="1" applyFill="1" applyBorder="1" applyAlignment="1" applyProtection="1">
      <alignment horizontal="right" vertical="center" wrapText="1"/>
      <protection/>
    </xf>
    <xf numFmtId="164" fontId="13" fillId="0" borderId="1" xfId="21" applyFont="1" applyBorder="1" applyAlignment="1" applyProtection="1">
      <alignment horizontal="right" vertical="center" wrapText="1"/>
      <protection/>
    </xf>
    <xf numFmtId="167" fontId="1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1" fillId="0" borderId="1" xfId="21" applyFont="1" applyFill="1" applyBorder="1" applyAlignment="1" applyProtection="1">
      <alignment horizontal="right" vertical="center" wrapText="1"/>
      <protection/>
    </xf>
    <xf numFmtId="164" fontId="11" fillId="0" borderId="1" xfId="21" applyFont="1" applyFill="1" applyBorder="1" applyAlignment="1" applyProtection="1">
      <alignment horizontal="center" vertical="center" wrapText="1"/>
      <protection/>
    </xf>
    <xf numFmtId="164" fontId="11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right" vertical="center" wrapText="1"/>
      <protection/>
    </xf>
    <xf numFmtId="164" fontId="11" fillId="0" borderId="0" xfId="25" applyFont="1" applyBorder="1">
      <alignment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1" fillId="0" borderId="1" xfId="21" applyFont="1" applyBorder="1" applyAlignment="1" applyProtection="1">
      <alignment horizontal="right"/>
      <protection/>
    </xf>
    <xf numFmtId="164" fontId="11" fillId="0" borderId="1" xfId="21" applyFont="1" applyBorder="1" applyAlignment="1" applyProtection="1">
      <alignment vertical="center" wrapText="1"/>
      <protection/>
    </xf>
    <xf numFmtId="167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1" fillId="3" borderId="1" xfId="21" applyNumberFormat="1" applyFont="1" applyFill="1" applyBorder="1" applyAlignment="1" applyProtection="1">
      <alignment horizontal="right"/>
      <protection locked="0"/>
    </xf>
    <xf numFmtId="167" fontId="11" fillId="4" borderId="1" xfId="21" applyNumberFormat="1" applyFont="1" applyFill="1" applyBorder="1" applyAlignment="1" applyProtection="1">
      <alignment horizontal="right"/>
      <protection locked="0"/>
    </xf>
    <xf numFmtId="167" fontId="11" fillId="0" borderId="1" xfId="21" applyNumberFormat="1" applyFont="1" applyBorder="1" applyAlignment="1" applyProtection="1">
      <alignment horizontal="right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7" fontId="11" fillId="0" borderId="0" xfId="21" applyNumberFormat="1" applyFont="1" applyBorder="1" applyAlignment="1" applyProtection="1">
      <alignment horizontal="left" vertical="center" wrapText="1"/>
      <protection/>
    </xf>
    <xf numFmtId="167" fontId="11" fillId="0" borderId="0" xfId="21" applyNumberFormat="1" applyFont="1" applyBorder="1" applyProtection="1">
      <alignment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12" fillId="0" borderId="0" xfId="25" applyFont="1" applyAlignment="1">
      <alignment horizontal="center"/>
      <protection/>
    </xf>
    <xf numFmtId="167" fontId="11" fillId="0" borderId="1" xfId="21" applyNumberFormat="1" applyFont="1" applyFill="1" applyBorder="1" applyAlignment="1" applyProtection="1">
      <alignment horizontal="right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6" fontId="11" fillId="0" borderId="0" xfId="25" applyNumberFormat="1" applyFont="1" applyProtection="1">
      <alignment/>
      <protection locked="0"/>
    </xf>
    <xf numFmtId="166" fontId="11" fillId="0" borderId="0" xfId="25" applyNumberFormat="1" applyFont="1" applyProtection="1">
      <alignment/>
      <protection/>
    </xf>
    <xf numFmtId="164" fontId="11" fillId="0" borderId="0" xfId="22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/>
    </xf>
    <xf numFmtId="164" fontId="12" fillId="0" borderId="0" xfId="24" applyNumberFormat="1" applyFont="1" applyBorder="1" applyAlignment="1" applyProtection="1">
      <alignment horizontal="left" vertical="top" wrapText="1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2" fillId="0" borderId="0" xfId="24" applyNumberFormat="1" applyFont="1" applyBorder="1" applyAlignment="1" applyProtection="1">
      <alignment vertical="top" wrapText="1"/>
      <protection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6" fontId="12" fillId="0" borderId="2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71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1" fillId="0" borderId="1" xfId="22" applyFont="1" applyBorder="1" applyAlignment="1" applyProtection="1">
      <alignment horizontal="center" vertical="center" wrapText="1"/>
      <protection/>
    </xf>
    <xf numFmtId="166" fontId="11" fillId="0" borderId="22" xfId="22" applyNumberFormat="1" applyFont="1" applyBorder="1" applyAlignment="1" applyProtection="1">
      <alignment horizontal="center" vertical="center" wrapText="1"/>
      <protection/>
    </xf>
    <xf numFmtId="164" fontId="11" fillId="0" borderId="22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1" fillId="0" borderId="1" xfId="22" applyFont="1" applyBorder="1" applyAlignment="1" applyProtection="1">
      <alignment horizontal="left" vertical="center" wrapText="1"/>
      <protection/>
    </xf>
    <xf numFmtId="166" fontId="11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1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22" applyNumberFormat="1" applyFont="1" applyBorder="1" applyAlignment="1" applyProtection="1">
      <alignment horizontal="center" vertical="center" wrapText="1"/>
      <protection/>
    </xf>
    <xf numFmtId="167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2" applyFont="1" applyBorder="1" applyAlignment="1" applyProtection="1">
      <alignment horizontal="right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11" fillId="0" borderId="0" xfId="25" applyNumberFormat="1" applyFont="1" applyBorder="1" applyProtection="1">
      <alignment/>
      <protection/>
    </xf>
    <xf numFmtId="167" fontId="11" fillId="3" borderId="1" xfId="25" applyNumberFormat="1" applyFont="1" applyFill="1" applyBorder="1" applyAlignment="1" applyProtection="1">
      <alignment horizontal="center"/>
      <protection locked="0"/>
    </xf>
    <xf numFmtId="164" fontId="11" fillId="0" borderId="1" xfId="22" applyFont="1" applyFill="1" applyBorder="1" applyAlignment="1" applyProtection="1">
      <alignment vertical="center" wrapText="1"/>
      <protection/>
    </xf>
    <xf numFmtId="166" fontId="11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1" fillId="0" borderId="0" xfId="22" applyFont="1" applyBorder="1" applyAlignment="1" applyProtection="1">
      <alignment horizontal="left" vertical="center" wrapText="1"/>
      <protection/>
    </xf>
    <xf numFmtId="167" fontId="11" fillId="0" borderId="0" xfId="22" applyNumberFormat="1" applyFont="1" applyBorder="1" applyAlignment="1" applyProtection="1">
      <alignment horizontal="left" vertical="center" wrapText="1"/>
      <protection/>
    </xf>
    <xf numFmtId="166" fontId="11" fillId="0" borderId="0" xfId="22" applyNumberFormat="1" applyFont="1" applyBorder="1" applyAlignment="1" applyProtection="1">
      <alignment horizontal="center" vertical="center" wrapText="1"/>
      <protection/>
    </xf>
    <xf numFmtId="167" fontId="11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70" fontId="10" fillId="0" borderId="0" xfId="24" applyNumberFormat="1" applyFont="1" applyBorder="1" applyAlignment="1" applyProtection="1">
      <alignment horizontal="left" vertical="top" wrapText="1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 wrapText="1"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3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31">
      <selection activeCell="G68" sqref="G6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175002913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5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>
        <v>583</v>
      </c>
      <c r="D11" s="46">
        <v>675</v>
      </c>
      <c r="E11" s="41" t="s">
        <v>25</v>
      </c>
      <c r="F11" s="47" t="s">
        <v>26</v>
      </c>
      <c r="G11" s="48">
        <v>3063</v>
      </c>
      <c r="H11" s="48">
        <v>3063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3063</v>
      </c>
      <c r="H17" s="54">
        <f>H11+H14+H15+H16</f>
        <v>3063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>
        <v>4</v>
      </c>
      <c r="D18" s="46">
        <v>59</v>
      </c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587</v>
      </c>
      <c r="D19" s="60">
        <f>SUM(D11:D18)</f>
        <v>734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0</v>
      </c>
      <c r="H21" s="64">
        <f>SUM(H22:H24)</f>
        <v>0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/>
      <c r="H22" s="48"/>
    </row>
    <row r="23" spans="1:13" ht="13.5">
      <c r="A23" s="39" t="s">
        <v>69</v>
      </c>
      <c r="B23" s="45" t="s">
        <v>70</v>
      </c>
      <c r="C23" s="46"/>
      <c r="D23" s="46"/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/>
      <c r="D24" s="46"/>
      <c r="E24" s="41" t="s">
        <v>75</v>
      </c>
      <c r="F24" s="47" t="s">
        <v>76</v>
      </c>
      <c r="G24" s="48"/>
      <c r="H24" s="48"/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0</v>
      </c>
      <c r="H25" s="54">
        <f>H19+H20+H21</f>
        <v>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50</v>
      </c>
      <c r="H27" s="54">
        <f>SUM(H28:H30)</f>
        <v>12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63</v>
      </c>
      <c r="H28" s="48">
        <v>25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-13</v>
      </c>
      <c r="H29" s="51">
        <v>-13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>
        <v>38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>
        <v>-32</v>
      </c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18</v>
      </c>
      <c r="H33" s="54">
        <f>H27+H31+H32</f>
        <v>50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780</v>
      </c>
      <c r="D34" s="60">
        <f>SUM(D35:D38)</f>
        <v>780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3081</v>
      </c>
      <c r="H36" s="54">
        <f>H25+H17+H33</f>
        <v>3113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>
        <v>780</v>
      </c>
      <c r="D38" s="46">
        <v>780</v>
      </c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780</v>
      </c>
      <c r="D45" s="60">
        <f>D34+D39+D44</f>
        <v>780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5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3.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3.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3.25">
      <c r="A55" s="88" t="s">
        <v>173</v>
      </c>
      <c r="B55" s="89" t="s">
        <v>174</v>
      </c>
      <c r="C55" s="60">
        <f>C19+C20+C21+C27+C32+C45+C51+C53+C54</f>
        <v>1367</v>
      </c>
      <c r="D55" s="60">
        <f>D19+D20+D21+D27+D32+D45+D51+D53+D54</f>
        <v>1514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3.5">
      <c r="A58" s="39" t="s">
        <v>180</v>
      </c>
      <c r="B58" s="45" t="s">
        <v>181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>
        <v>96</v>
      </c>
      <c r="H59" s="48">
        <v>373</v>
      </c>
      <c r="M59" s="68"/>
    </row>
    <row r="60" spans="1:8" ht="13.5">
      <c r="A60" s="39" t="s">
        <v>186</v>
      </c>
      <c r="B60" s="45" t="s">
        <v>187</v>
      </c>
      <c r="C60" s="46">
        <v>819</v>
      </c>
      <c r="D60" s="46"/>
      <c r="E60" s="41" t="s">
        <v>188</v>
      </c>
      <c r="F60" s="47" t="s">
        <v>189</v>
      </c>
      <c r="G60" s="48"/>
      <c r="H60" s="48"/>
    </row>
    <row r="61" spans="1:18" ht="13.5">
      <c r="A61" s="39" t="s">
        <v>190</v>
      </c>
      <c r="B61" s="52" t="s">
        <v>191</v>
      </c>
      <c r="C61" s="46"/>
      <c r="D61" s="46">
        <v>1046</v>
      </c>
      <c r="E61" s="50" t="s">
        <v>192</v>
      </c>
      <c r="F61" s="93" t="s">
        <v>193</v>
      </c>
      <c r="G61" s="54">
        <f>SUM(G62:G68)</f>
        <v>3</v>
      </c>
      <c r="H61" s="54">
        <f>SUM(H62:H68)</f>
        <v>14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/>
    </row>
    <row r="63" spans="1:13" ht="13.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3.5">
      <c r="A64" s="39" t="s">
        <v>54</v>
      </c>
      <c r="B64" s="59" t="s">
        <v>202</v>
      </c>
      <c r="C64" s="60">
        <f>SUM(C58:C63)</f>
        <v>819</v>
      </c>
      <c r="D64" s="60">
        <f>SUM(D58:D63)</f>
        <v>1046</v>
      </c>
      <c r="E64" s="41" t="s">
        <v>203</v>
      </c>
      <c r="F64" s="47" t="s">
        <v>204</v>
      </c>
      <c r="G64" s="48">
        <v>3</v>
      </c>
      <c r="H64" s="48">
        <v>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205</v>
      </c>
      <c r="F65" s="47" t="s">
        <v>206</v>
      </c>
      <c r="G65" s="48"/>
      <c r="H65" s="48">
        <v>6</v>
      </c>
    </row>
    <row r="66" spans="1:8" ht="13.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/>
      <c r="H66" s="48"/>
    </row>
    <row r="67" spans="1:8" ht="13.5">
      <c r="A67" s="39" t="s">
        <v>210</v>
      </c>
      <c r="B67" s="45" t="s">
        <v>211</v>
      </c>
      <c r="C67" s="46">
        <v>934</v>
      </c>
      <c r="D67" s="46">
        <v>923</v>
      </c>
      <c r="E67" s="41" t="s">
        <v>212</v>
      </c>
      <c r="F67" s="47" t="s">
        <v>213</v>
      </c>
      <c r="G67" s="48"/>
      <c r="H67" s="48"/>
    </row>
    <row r="68" spans="1:8" ht="13.5">
      <c r="A68" s="39" t="s">
        <v>214</v>
      </c>
      <c r="B68" s="45" t="s">
        <v>215</v>
      </c>
      <c r="C68" s="46"/>
      <c r="D68" s="46"/>
      <c r="E68" s="41" t="s">
        <v>216</v>
      </c>
      <c r="F68" s="47" t="s">
        <v>217</v>
      </c>
      <c r="G68" s="48"/>
      <c r="H68" s="48">
        <v>4</v>
      </c>
    </row>
    <row r="69" spans="1:8" ht="13.5">
      <c r="A69" s="39" t="s">
        <v>218</v>
      </c>
      <c r="B69" s="45" t="s">
        <v>219</v>
      </c>
      <c r="C69" s="46"/>
      <c r="D69" s="46"/>
      <c r="E69" s="63" t="s">
        <v>81</v>
      </c>
      <c r="F69" s="47" t="s">
        <v>220</v>
      </c>
      <c r="G69" s="48"/>
      <c r="H69" s="48">
        <v>6</v>
      </c>
    </row>
    <row r="70" spans="1:8" ht="13.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3.5">
      <c r="A71" s="39" t="s">
        <v>225</v>
      </c>
      <c r="B71" s="45" t="s">
        <v>226</v>
      </c>
      <c r="C71" s="46"/>
      <c r="D71" s="46"/>
      <c r="E71" s="67" t="s">
        <v>49</v>
      </c>
      <c r="F71" s="94" t="s">
        <v>227</v>
      </c>
      <c r="G71" s="95">
        <f>G59+G60+G61+G69+G70</f>
        <v>99</v>
      </c>
      <c r="H71" s="95">
        <f>H59+H60+H61+H69+H70</f>
        <v>393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228</v>
      </c>
      <c r="B72" s="45" t="s">
        <v>229</v>
      </c>
      <c r="C72" s="46">
        <v>1</v>
      </c>
      <c r="D72" s="46">
        <v>22</v>
      </c>
      <c r="E72" s="50"/>
      <c r="F72" s="96"/>
      <c r="G72" s="97"/>
      <c r="H72" s="98"/>
    </row>
    <row r="73" spans="1:8" ht="13.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3.5">
      <c r="A74" s="39" t="s">
        <v>232</v>
      </c>
      <c r="B74" s="45" t="s">
        <v>233</v>
      </c>
      <c r="C74" s="46"/>
      <c r="D74" s="46"/>
      <c r="E74" s="41" t="s">
        <v>234</v>
      </c>
      <c r="F74" s="103" t="s">
        <v>235</v>
      </c>
      <c r="G74" s="48"/>
      <c r="H74" s="48"/>
    </row>
    <row r="75" spans="1:15" ht="13.5">
      <c r="A75" s="39" t="s">
        <v>79</v>
      </c>
      <c r="B75" s="59" t="s">
        <v>236</v>
      </c>
      <c r="C75" s="60">
        <f>SUM(C67:C74)</f>
        <v>935</v>
      </c>
      <c r="D75" s="60">
        <f>SUM(D67:D74)</f>
        <v>945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3.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99</v>
      </c>
      <c r="H79" s="107">
        <f>H71+H74+H75+H76</f>
        <v>393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3.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3.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253</v>
      </c>
      <c r="C83" s="46"/>
      <c r="D83" s="46"/>
      <c r="E83" s="99"/>
      <c r="F83" s="109"/>
      <c r="G83" s="109"/>
      <c r="H83" s="110"/>
    </row>
    <row r="84" spans="1:14" ht="13.5">
      <c r="A84" s="39" t="s">
        <v>254</v>
      </c>
      <c r="B84" s="59" t="s">
        <v>255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257</v>
      </c>
      <c r="B87" s="45" t="s">
        <v>258</v>
      </c>
      <c r="C87" s="46">
        <v>58</v>
      </c>
      <c r="D87" s="46"/>
      <c r="E87" s="99"/>
      <c r="F87" s="109"/>
      <c r="G87" s="109"/>
      <c r="H87" s="110"/>
      <c r="M87" s="68"/>
    </row>
    <row r="88" spans="1:8" ht="13.5">
      <c r="A88" s="39" t="s">
        <v>259</v>
      </c>
      <c r="B88" s="45" t="s">
        <v>260</v>
      </c>
      <c r="C88" s="46"/>
      <c r="D88" s="46">
        <v>1</v>
      </c>
      <c r="E88" s="79"/>
      <c r="F88" s="109"/>
      <c r="G88" s="109"/>
      <c r="H88" s="110"/>
    </row>
    <row r="89" spans="1:13" ht="13.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3.5">
      <c r="A91" s="39" t="s">
        <v>265</v>
      </c>
      <c r="B91" s="59" t="s">
        <v>266</v>
      </c>
      <c r="C91" s="60">
        <f>SUM(C87:C90)</f>
        <v>58</v>
      </c>
      <c r="D91" s="60">
        <f>SUM(D87:D90)</f>
        <v>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267</v>
      </c>
      <c r="B92" s="59" t="s">
        <v>268</v>
      </c>
      <c r="C92" s="46">
        <v>1</v>
      </c>
      <c r="D92" s="46"/>
      <c r="E92" s="79"/>
      <c r="F92" s="109"/>
      <c r="G92" s="109"/>
      <c r="H92" s="110"/>
    </row>
    <row r="93" spans="1:14" ht="13.5">
      <c r="A93" s="39" t="s">
        <v>269</v>
      </c>
      <c r="B93" s="111" t="s">
        <v>270</v>
      </c>
      <c r="C93" s="60">
        <f>C64+C75+C84+C91+C92</f>
        <v>1813</v>
      </c>
      <c r="D93" s="60">
        <f>D64+D75+D84+D91+D92</f>
        <v>1992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271</v>
      </c>
      <c r="B94" s="113" t="s">
        <v>272</v>
      </c>
      <c r="C94" s="114">
        <f>C93+C55</f>
        <v>3180</v>
      </c>
      <c r="D94" s="114">
        <f>D93+D55</f>
        <v>3506</v>
      </c>
      <c r="E94" s="115" t="s">
        <v>273</v>
      </c>
      <c r="F94" s="116" t="s">
        <v>274</v>
      </c>
      <c r="G94" s="117">
        <f>G36+G39+G55+G79</f>
        <v>3180</v>
      </c>
      <c r="H94" s="117">
        <f>H36+H39+H55+H79</f>
        <v>3506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278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28">
      <selection activeCell="D37" sqref="D37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279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>
        <f>'справка №1-БАЛАНС'!E3</f>
        <v>0</v>
      </c>
      <c r="C2" s="136"/>
      <c r="D2" s="136"/>
      <c r="E2" s="136"/>
      <c r="F2" s="137" t="s">
        <v>3</v>
      </c>
      <c r="G2" s="137"/>
      <c r="H2" s="138">
        <f>'справка №1-БАЛАНС'!H3</f>
        <v>175002913</v>
      </c>
    </row>
    <row r="3" spans="1:8" ht="15" customHeight="1">
      <c r="A3" s="135" t="s">
        <v>280</v>
      </c>
      <c r="B3" s="136">
        <f>'справка №1-БАЛАНС'!E4</f>
        <v>0</v>
      </c>
      <c r="C3" s="136"/>
      <c r="D3" s="136"/>
      <c r="E3" s="136"/>
      <c r="F3" s="139" t="s">
        <v>6</v>
      </c>
      <c r="G3" s="140"/>
      <c r="H3" s="140">
        <f>'справка №1-БАЛАНС'!H4</f>
        <v>0</v>
      </c>
    </row>
    <row r="4" spans="1:8" ht="17.25" customHeight="1">
      <c r="A4" s="135" t="s">
        <v>7</v>
      </c>
      <c r="B4" s="141">
        <f>'справка №1-БАЛАНС'!E5</f>
        <v>0</v>
      </c>
      <c r="C4" s="141"/>
      <c r="D4" s="141"/>
      <c r="E4" s="142"/>
      <c r="F4" s="143"/>
      <c r="G4" s="134"/>
      <c r="H4" s="144" t="s">
        <v>281</v>
      </c>
    </row>
    <row r="5" spans="1:8" ht="23.25">
      <c r="A5" s="145" t="s">
        <v>282</v>
      </c>
      <c r="B5" s="146" t="s">
        <v>11</v>
      </c>
      <c r="C5" s="145" t="s">
        <v>12</v>
      </c>
      <c r="D5" s="147" t="s">
        <v>16</v>
      </c>
      <c r="E5" s="145" t="s">
        <v>283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284</v>
      </c>
      <c r="B7" s="149"/>
      <c r="C7" s="150"/>
      <c r="D7" s="150"/>
      <c r="E7" s="149" t="s">
        <v>285</v>
      </c>
      <c r="F7" s="151"/>
      <c r="G7" s="152"/>
      <c r="H7" s="152"/>
    </row>
    <row r="8" spans="1:8" ht="12.75">
      <c r="A8" s="153" t="s">
        <v>286</v>
      </c>
      <c r="B8" s="153"/>
      <c r="C8" s="154"/>
      <c r="D8" s="155"/>
      <c r="E8" s="153" t="s">
        <v>287</v>
      </c>
      <c r="F8" s="151"/>
      <c r="G8" s="152"/>
      <c r="H8" s="152"/>
    </row>
    <row r="9" spans="1:8" ht="12.75">
      <c r="A9" s="156" t="s">
        <v>288</v>
      </c>
      <c r="B9" s="157" t="s">
        <v>289</v>
      </c>
      <c r="C9" s="158"/>
      <c r="D9" s="158"/>
      <c r="E9" s="156" t="s">
        <v>290</v>
      </c>
      <c r="F9" s="159" t="s">
        <v>291</v>
      </c>
      <c r="G9" s="160"/>
      <c r="H9" s="160"/>
    </row>
    <row r="10" spans="1:8" ht="12.75">
      <c r="A10" s="156" t="s">
        <v>292</v>
      </c>
      <c r="B10" s="157" t="s">
        <v>293</v>
      </c>
      <c r="C10" s="158">
        <v>92</v>
      </c>
      <c r="D10" s="158">
        <v>90</v>
      </c>
      <c r="E10" s="156" t="s">
        <v>294</v>
      </c>
      <c r="F10" s="159" t="s">
        <v>295</v>
      </c>
      <c r="G10" s="160">
        <v>444</v>
      </c>
      <c r="H10" s="160">
        <v>170</v>
      </c>
    </row>
    <row r="11" spans="1:8" ht="12.75">
      <c r="A11" s="156" t="s">
        <v>296</v>
      </c>
      <c r="B11" s="157" t="s">
        <v>297</v>
      </c>
      <c r="C11" s="158"/>
      <c r="D11" s="158"/>
      <c r="E11" s="161" t="s">
        <v>298</v>
      </c>
      <c r="F11" s="159" t="s">
        <v>299</v>
      </c>
      <c r="G11" s="160">
        <v>3</v>
      </c>
      <c r="H11" s="160"/>
    </row>
    <row r="12" spans="1:8" ht="12.75">
      <c r="A12" s="156" t="s">
        <v>300</v>
      </c>
      <c r="B12" s="157" t="s">
        <v>301</v>
      </c>
      <c r="C12" s="158">
        <v>6</v>
      </c>
      <c r="D12" s="158">
        <v>4</v>
      </c>
      <c r="E12" s="161" t="s">
        <v>81</v>
      </c>
      <c r="F12" s="159" t="s">
        <v>302</v>
      </c>
      <c r="G12" s="160">
        <v>3</v>
      </c>
      <c r="H12" s="160">
        <v>10</v>
      </c>
    </row>
    <row r="13" spans="1:18" ht="12.75">
      <c r="A13" s="156" t="s">
        <v>303</v>
      </c>
      <c r="B13" s="157" t="s">
        <v>304</v>
      </c>
      <c r="C13" s="158"/>
      <c r="D13" s="158"/>
      <c r="E13" s="162" t="s">
        <v>54</v>
      </c>
      <c r="F13" s="163" t="s">
        <v>305</v>
      </c>
      <c r="G13" s="152">
        <f>SUM(G9:G12)</f>
        <v>450</v>
      </c>
      <c r="H13" s="152">
        <f>SUM(H9:H12)</f>
        <v>180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306</v>
      </c>
      <c r="B14" s="157" t="s">
        <v>307</v>
      </c>
      <c r="C14" s="158">
        <v>437</v>
      </c>
      <c r="D14" s="158">
        <v>84</v>
      </c>
      <c r="E14" s="161"/>
      <c r="F14" s="164"/>
      <c r="G14" s="165"/>
      <c r="H14" s="165"/>
    </row>
    <row r="15" spans="1:8" ht="23.25">
      <c r="A15" s="156" t="s">
        <v>308</v>
      </c>
      <c r="B15" s="157" t="s">
        <v>309</v>
      </c>
      <c r="C15" s="166"/>
      <c r="D15" s="166"/>
      <c r="E15" s="153" t="s">
        <v>310</v>
      </c>
      <c r="F15" s="167" t="s">
        <v>311</v>
      </c>
      <c r="G15" s="160"/>
      <c r="H15" s="160"/>
    </row>
    <row r="16" spans="1:8" ht="12.75">
      <c r="A16" s="156" t="s">
        <v>312</v>
      </c>
      <c r="B16" s="157" t="s">
        <v>313</v>
      </c>
      <c r="C16" s="166"/>
      <c r="D16" s="166"/>
      <c r="E16" s="156" t="s">
        <v>314</v>
      </c>
      <c r="F16" s="164" t="s">
        <v>315</v>
      </c>
      <c r="G16" s="168"/>
      <c r="H16" s="168"/>
    </row>
    <row r="17" spans="1:8" ht="12.75">
      <c r="A17" s="169" t="s">
        <v>316</v>
      </c>
      <c r="B17" s="157" t="s">
        <v>317</v>
      </c>
      <c r="C17" s="170"/>
      <c r="D17" s="170"/>
      <c r="E17" s="153"/>
      <c r="F17" s="151"/>
      <c r="G17" s="165"/>
      <c r="H17" s="165"/>
    </row>
    <row r="18" spans="1:8" ht="12.75">
      <c r="A18" s="169" t="s">
        <v>318</v>
      </c>
      <c r="B18" s="157" t="s">
        <v>319</v>
      </c>
      <c r="C18" s="170"/>
      <c r="D18" s="170"/>
      <c r="E18" s="153" t="s">
        <v>320</v>
      </c>
      <c r="F18" s="151"/>
      <c r="G18" s="165"/>
      <c r="H18" s="165"/>
    </row>
    <row r="19" spans="1:15" ht="12.75">
      <c r="A19" s="162" t="s">
        <v>54</v>
      </c>
      <c r="B19" s="171" t="s">
        <v>321</v>
      </c>
      <c r="C19" s="172">
        <f>SUM(C9:C15)+C16</f>
        <v>535</v>
      </c>
      <c r="D19" s="172">
        <f>SUM(D9:D15)+D16</f>
        <v>178</v>
      </c>
      <c r="E19" s="151" t="s">
        <v>322</v>
      </c>
      <c r="F19" s="164" t="s">
        <v>323</v>
      </c>
      <c r="G19" s="160">
        <v>70</v>
      </c>
      <c r="H19" s="160">
        <v>75</v>
      </c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324</v>
      </c>
      <c r="F20" s="164" t="s">
        <v>325</v>
      </c>
      <c r="G20" s="160"/>
      <c r="H20" s="160"/>
    </row>
    <row r="21" spans="1:8" ht="23.25">
      <c r="A21" s="153" t="s">
        <v>326</v>
      </c>
      <c r="B21" s="174"/>
      <c r="C21" s="173"/>
      <c r="D21" s="173"/>
      <c r="E21" s="156" t="s">
        <v>327</v>
      </c>
      <c r="F21" s="164" t="s">
        <v>328</v>
      </c>
      <c r="G21" s="160"/>
      <c r="H21" s="160"/>
    </row>
    <row r="22" spans="1:8" ht="23.25">
      <c r="A22" s="151" t="s">
        <v>329</v>
      </c>
      <c r="B22" s="174" t="s">
        <v>330</v>
      </c>
      <c r="C22" s="158">
        <v>16</v>
      </c>
      <c r="D22" s="158">
        <v>24</v>
      </c>
      <c r="E22" s="151" t="s">
        <v>331</v>
      </c>
      <c r="F22" s="164" t="s">
        <v>332</v>
      </c>
      <c r="G22" s="160"/>
      <c r="H22" s="160"/>
    </row>
    <row r="23" spans="1:8" ht="23.25">
      <c r="A23" s="156" t="s">
        <v>333</v>
      </c>
      <c r="B23" s="174" t="s">
        <v>334</v>
      </c>
      <c r="C23" s="158"/>
      <c r="D23" s="158"/>
      <c r="E23" s="156" t="s">
        <v>335</v>
      </c>
      <c r="F23" s="164" t="s">
        <v>336</v>
      </c>
      <c r="G23" s="160"/>
      <c r="H23" s="160"/>
    </row>
    <row r="24" spans="1:18" ht="12.75">
      <c r="A24" s="156" t="s">
        <v>337</v>
      </c>
      <c r="B24" s="174" t="s">
        <v>338</v>
      </c>
      <c r="C24" s="158"/>
      <c r="D24" s="158"/>
      <c r="E24" s="162" t="s">
        <v>106</v>
      </c>
      <c r="F24" s="167" t="s">
        <v>339</v>
      </c>
      <c r="G24" s="152">
        <f>SUM(G19:G23)</f>
        <v>70</v>
      </c>
      <c r="H24" s="152">
        <f>SUM(H19:H23)</f>
        <v>75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340</v>
      </c>
      <c r="C25" s="158">
        <v>1</v>
      </c>
      <c r="D25" s="158">
        <v>11</v>
      </c>
      <c r="E25" s="169"/>
      <c r="F25" s="151"/>
      <c r="G25" s="165"/>
      <c r="H25" s="165"/>
    </row>
    <row r="26" spans="1:14" ht="12.75">
      <c r="A26" s="162" t="s">
        <v>79</v>
      </c>
      <c r="B26" s="175" t="s">
        <v>341</v>
      </c>
      <c r="C26" s="172">
        <f>SUM(C22:C25)</f>
        <v>17</v>
      </c>
      <c r="D26" s="172">
        <f>SUM(D22:D25)</f>
        <v>35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342</v>
      </c>
      <c r="B28" s="146" t="s">
        <v>343</v>
      </c>
      <c r="C28" s="155">
        <f>C26+C19</f>
        <v>552</v>
      </c>
      <c r="D28" s="155">
        <f>D26+D19</f>
        <v>213</v>
      </c>
      <c r="E28" s="149" t="s">
        <v>344</v>
      </c>
      <c r="F28" s="167" t="s">
        <v>345</v>
      </c>
      <c r="G28" s="152">
        <f>G13+G15+G24</f>
        <v>520</v>
      </c>
      <c r="H28" s="152">
        <f>H13+H15+H24</f>
        <v>255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4"/>
      <c r="G29" s="165"/>
      <c r="H29" s="165"/>
    </row>
    <row r="30" spans="1:18" ht="12.75">
      <c r="A30" s="149" t="s">
        <v>346</v>
      </c>
      <c r="B30" s="146" t="s">
        <v>347</v>
      </c>
      <c r="C30" s="155">
        <f>IF((G28-C28)&gt;0,G28-C28,0)</f>
        <v>0</v>
      </c>
      <c r="D30" s="155">
        <f>IF((H28-D28)&gt;0,H28-D28,0)</f>
        <v>42</v>
      </c>
      <c r="E30" s="149" t="s">
        <v>348</v>
      </c>
      <c r="F30" s="167" t="s">
        <v>349</v>
      </c>
      <c r="G30" s="176">
        <f>IF((C28-G28)&gt;0,C28-G28,0)</f>
        <v>32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350</v>
      </c>
      <c r="B31" s="175" t="s">
        <v>351</v>
      </c>
      <c r="C31" s="158"/>
      <c r="D31" s="158"/>
      <c r="E31" s="153" t="s">
        <v>352</v>
      </c>
      <c r="F31" s="164" t="s">
        <v>353</v>
      </c>
      <c r="G31" s="160"/>
      <c r="H31" s="160"/>
    </row>
    <row r="32" spans="1:8" ht="12.75">
      <c r="A32" s="153" t="s">
        <v>354</v>
      </c>
      <c r="B32" s="178" t="s">
        <v>355</v>
      </c>
      <c r="C32" s="158"/>
      <c r="D32" s="158"/>
      <c r="E32" s="153" t="s">
        <v>356</v>
      </c>
      <c r="F32" s="164" t="s">
        <v>357</v>
      </c>
      <c r="G32" s="160"/>
      <c r="H32" s="160"/>
    </row>
    <row r="33" spans="1:18" ht="12.75">
      <c r="A33" s="179" t="s">
        <v>358</v>
      </c>
      <c r="B33" s="175" t="s">
        <v>359</v>
      </c>
      <c r="C33" s="172">
        <f>C28-C31+C32</f>
        <v>552</v>
      </c>
      <c r="D33" s="172">
        <f>D28-D31+D32</f>
        <v>213</v>
      </c>
      <c r="E33" s="149" t="s">
        <v>360</v>
      </c>
      <c r="F33" s="167" t="s">
        <v>361</v>
      </c>
      <c r="G33" s="176">
        <f>G32-G31+G28</f>
        <v>520</v>
      </c>
      <c r="H33" s="176">
        <f>H32-H31+H28</f>
        <v>255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362</v>
      </c>
      <c r="B34" s="146" t="s">
        <v>363</v>
      </c>
      <c r="C34" s="155">
        <f>IF((G33-C33)&gt;0,G33-C33,0)</f>
        <v>0</v>
      </c>
      <c r="D34" s="155">
        <f>IF((H33-D33)&gt;0,H33-D33,0)</f>
        <v>42</v>
      </c>
      <c r="E34" s="179" t="s">
        <v>364</v>
      </c>
      <c r="F34" s="167" t="s">
        <v>365</v>
      </c>
      <c r="G34" s="152">
        <f>IF((C33-G33)&gt;0,C33-G33,0)</f>
        <v>32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366</v>
      </c>
      <c r="B35" s="175" t="s">
        <v>367</v>
      </c>
      <c r="C35" s="172">
        <f>C36+C37+C38</f>
        <v>0</v>
      </c>
      <c r="D35" s="172">
        <f>D36+D37+D38</f>
        <v>4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23.25">
      <c r="A36" s="181" t="s">
        <v>368</v>
      </c>
      <c r="B36" s="174" t="s">
        <v>369</v>
      </c>
      <c r="C36" s="158"/>
      <c r="D36" s="158">
        <v>4</v>
      </c>
      <c r="E36" s="180"/>
      <c r="F36" s="151"/>
      <c r="G36" s="165"/>
      <c r="H36" s="165"/>
    </row>
    <row r="37" spans="1:8" ht="23.25">
      <c r="A37" s="181" t="s">
        <v>370</v>
      </c>
      <c r="B37" s="182" t="s">
        <v>371</v>
      </c>
      <c r="C37" s="183"/>
      <c r="D37" s="183"/>
      <c r="E37" s="180"/>
      <c r="F37" s="164"/>
      <c r="G37" s="165"/>
      <c r="H37" s="165"/>
    </row>
    <row r="38" spans="1:8" ht="12.75">
      <c r="A38" s="184" t="s">
        <v>372</v>
      </c>
      <c r="B38" s="182" t="s">
        <v>373</v>
      </c>
      <c r="C38" s="185"/>
      <c r="D38" s="185"/>
      <c r="E38" s="180"/>
      <c r="F38" s="164"/>
      <c r="G38" s="165"/>
      <c r="H38" s="165"/>
    </row>
    <row r="39" spans="1:18" ht="12" customHeight="1">
      <c r="A39" s="186" t="s">
        <v>374</v>
      </c>
      <c r="B39" s="187" t="s">
        <v>375</v>
      </c>
      <c r="C39" s="188">
        <f>+IF((G33-C33-C35)&gt;0,G33-C33-C35,0)</f>
        <v>0</v>
      </c>
      <c r="D39" s="188">
        <f>+IF((H33-D33-D35)&gt;0,H33-D33-D35,0)</f>
        <v>38</v>
      </c>
      <c r="E39" s="189" t="s">
        <v>376</v>
      </c>
      <c r="F39" s="190" t="s">
        <v>377</v>
      </c>
      <c r="G39" s="191">
        <f>IF(G34&gt;0,IF(C35+G34&lt;0,0,C35+G34),IF(C34-C35&lt;0,C35-C34,0))</f>
        <v>32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 customHeight="1">
      <c r="A40" s="149" t="s">
        <v>378</v>
      </c>
      <c r="B40" s="148" t="s">
        <v>379</v>
      </c>
      <c r="C40" s="192"/>
      <c r="D40" s="192"/>
      <c r="E40" s="149" t="s">
        <v>378</v>
      </c>
      <c r="F40" s="190" t="s">
        <v>380</v>
      </c>
      <c r="G40" s="160"/>
      <c r="H40" s="160"/>
    </row>
    <row r="41" spans="1:18" ht="12" customHeight="1">
      <c r="A41" s="149" t="s">
        <v>381</v>
      </c>
      <c r="B41" s="145" t="s">
        <v>382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38</v>
      </c>
      <c r="E41" s="149" t="s">
        <v>383</v>
      </c>
      <c r="F41" s="193" t="s">
        <v>384</v>
      </c>
      <c r="G41" s="150">
        <f>IF(C39=0,IF(G39-G40&gt;0,G39-G40+C40,0),IF(C39-C40&lt;0,C40-C39+G40,0))</f>
        <v>32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385</v>
      </c>
      <c r="B42" s="145" t="s">
        <v>386</v>
      </c>
      <c r="C42" s="176">
        <f>C33+C35+C39</f>
        <v>552</v>
      </c>
      <c r="D42" s="176">
        <f>D33+D35+D39</f>
        <v>255</v>
      </c>
      <c r="E42" s="179" t="s">
        <v>387</v>
      </c>
      <c r="F42" s="187" t="s">
        <v>388</v>
      </c>
      <c r="G42" s="176">
        <f>G39+G33</f>
        <v>552</v>
      </c>
      <c r="H42" s="176">
        <f>H39+H33</f>
        <v>255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389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276</v>
      </c>
      <c r="B48" s="200"/>
      <c r="C48" s="200" t="s">
        <v>390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391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22">
      <selection activeCell="B44" sqref="B44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2" customHeight="1">
      <c r="A2" s="214" t="s">
        <v>392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393</v>
      </c>
      <c r="B4" s="218" t="str">
        <f>'справка №1-БАЛАНС'!E3</f>
        <v>ВИНЪС АД</v>
      </c>
      <c r="C4" s="219" t="s">
        <v>3</v>
      </c>
      <c r="D4" s="219">
        <f>'справка №1-БАЛАНС'!H3</f>
        <v>175002913</v>
      </c>
      <c r="E4" s="217"/>
      <c r="F4" s="217"/>
    </row>
    <row r="5" spans="1:4" ht="13.5">
      <c r="A5" s="218" t="s">
        <v>280</v>
      </c>
      <c r="B5" s="218" t="str">
        <f>'справка №1-БАЛАНС'!E4</f>
        <v> </v>
      </c>
      <c r="C5" s="220" t="s">
        <v>6</v>
      </c>
      <c r="D5" s="219" t="str">
        <f>'справка №1-БАЛАНС'!H4</f>
        <v> </v>
      </c>
    </row>
    <row r="6" spans="1:6" ht="12" customHeight="1">
      <c r="A6" s="221" t="s">
        <v>7</v>
      </c>
      <c r="B6" s="222" t="str">
        <f>'справка №1-БАЛАНС'!E5</f>
        <v>01.01.2009-31.12.2009</v>
      </c>
      <c r="C6" s="223"/>
      <c r="D6" s="224" t="s">
        <v>281</v>
      </c>
      <c r="F6" s="225"/>
    </row>
    <row r="7" spans="1:6" ht="33.75" customHeight="1">
      <c r="A7" s="226" t="s">
        <v>394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395</v>
      </c>
      <c r="B9" s="231"/>
      <c r="C9" s="232"/>
      <c r="D9" s="232"/>
      <c r="E9" s="233"/>
      <c r="F9" s="233"/>
    </row>
    <row r="10" spans="1:6" ht="12.75">
      <c r="A10" s="234" t="s">
        <v>396</v>
      </c>
      <c r="B10" s="235" t="s">
        <v>397</v>
      </c>
      <c r="C10" s="236">
        <v>324</v>
      </c>
      <c r="D10" s="236">
        <v>225</v>
      </c>
      <c r="E10" s="233"/>
      <c r="F10" s="233"/>
    </row>
    <row r="11" spans="1:13" ht="12.75">
      <c r="A11" s="234" t="s">
        <v>398</v>
      </c>
      <c r="B11" s="235" t="s">
        <v>399</v>
      </c>
      <c r="C11" s="236">
        <v>-124</v>
      </c>
      <c r="D11" s="236">
        <v>-138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400</v>
      </c>
      <c r="B12" s="235" t="s">
        <v>401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402</v>
      </c>
      <c r="B13" s="235" t="s">
        <v>403</v>
      </c>
      <c r="C13" s="236">
        <v>-9</v>
      </c>
      <c r="D13" s="236">
        <v>-1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404</v>
      </c>
      <c r="B14" s="235" t="s">
        <v>405</v>
      </c>
      <c r="C14" s="236">
        <v>-43</v>
      </c>
      <c r="D14" s="236">
        <v>-8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406</v>
      </c>
      <c r="B15" s="235" t="s">
        <v>407</v>
      </c>
      <c r="C15" s="236">
        <v>-4</v>
      </c>
      <c r="D15" s="236">
        <v>-1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408</v>
      </c>
      <c r="B16" s="235" t="s">
        <v>409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410</v>
      </c>
      <c r="B17" s="235" t="s">
        <v>411</v>
      </c>
      <c r="C17" s="236">
        <v>-15</v>
      </c>
      <c r="D17" s="236">
        <v>-33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412</v>
      </c>
      <c r="B18" s="240" t="s">
        <v>413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414</v>
      </c>
      <c r="B19" s="235" t="s">
        <v>415</v>
      </c>
      <c r="C19" s="236">
        <v>-6</v>
      </c>
      <c r="D19" s="236"/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416</v>
      </c>
      <c r="B20" s="242" t="s">
        <v>417</v>
      </c>
      <c r="C20" s="232">
        <f>SUM(C10:C19)</f>
        <v>123</v>
      </c>
      <c r="D20" s="232">
        <f>SUM(D10:D19)</f>
        <v>44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418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419</v>
      </c>
      <c r="B22" s="235" t="s">
        <v>420</v>
      </c>
      <c r="C22" s="236">
        <v>-55</v>
      </c>
      <c r="D22" s="236">
        <v>-553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421</v>
      </c>
      <c r="B23" s="235" t="s">
        <v>422</v>
      </c>
      <c r="C23" s="236">
        <v>207</v>
      </c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423</v>
      </c>
      <c r="B24" s="235" t="s">
        <v>424</v>
      </c>
      <c r="C24" s="236">
        <v>-69</v>
      </c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425</v>
      </c>
      <c r="B25" s="235" t="s">
        <v>426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427</v>
      </c>
      <c r="B26" s="235" t="s">
        <v>428</v>
      </c>
      <c r="C26" s="236">
        <v>59</v>
      </c>
      <c r="D26" s="236">
        <v>87</v>
      </c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429</v>
      </c>
      <c r="B27" s="235" t="s">
        <v>430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431</v>
      </c>
      <c r="B28" s="235" t="s">
        <v>432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433</v>
      </c>
      <c r="B29" s="235" t="s">
        <v>434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412</v>
      </c>
      <c r="B30" s="235" t="s">
        <v>435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436</v>
      </c>
      <c r="B31" s="235" t="s">
        <v>437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438</v>
      </c>
      <c r="B32" s="242" t="s">
        <v>439</v>
      </c>
      <c r="C32" s="232">
        <f>SUM(C22:C31)</f>
        <v>142</v>
      </c>
      <c r="D32" s="232">
        <f>SUM(D22:D31)</f>
        <v>-466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440</v>
      </c>
      <c r="B33" s="243"/>
      <c r="C33" s="244"/>
      <c r="D33" s="244"/>
      <c r="E33" s="233"/>
      <c r="F33" s="233"/>
    </row>
    <row r="34" spans="1:6" ht="12.75">
      <c r="A34" s="234" t="s">
        <v>441</v>
      </c>
      <c r="B34" s="235" t="s">
        <v>442</v>
      </c>
      <c r="C34" s="236"/>
      <c r="D34" s="236"/>
      <c r="E34" s="233"/>
      <c r="F34" s="233"/>
    </row>
    <row r="35" spans="1:6" ht="12.75">
      <c r="A35" s="239" t="s">
        <v>443</v>
      </c>
      <c r="B35" s="235" t="s">
        <v>444</v>
      </c>
      <c r="C35" s="236"/>
      <c r="D35" s="236"/>
      <c r="E35" s="233"/>
      <c r="F35" s="233"/>
    </row>
    <row r="36" spans="1:6" ht="12.75">
      <c r="A36" s="234" t="s">
        <v>445</v>
      </c>
      <c r="B36" s="235" t="s">
        <v>446</v>
      </c>
      <c r="C36" s="236">
        <v>69</v>
      </c>
      <c r="D36" s="236">
        <v>98</v>
      </c>
      <c r="E36" s="233"/>
      <c r="F36" s="233"/>
    </row>
    <row r="37" spans="1:6" ht="12.75">
      <c r="A37" s="234" t="s">
        <v>447</v>
      </c>
      <c r="B37" s="235" t="s">
        <v>448</v>
      </c>
      <c r="C37" s="236">
        <v>-277</v>
      </c>
      <c r="D37" s="236">
        <v>-28</v>
      </c>
      <c r="E37" s="233"/>
      <c r="F37" s="233"/>
    </row>
    <row r="38" spans="1:6" ht="12.75">
      <c r="A38" s="234" t="s">
        <v>449</v>
      </c>
      <c r="B38" s="235" t="s">
        <v>450</v>
      </c>
      <c r="C38" s="236"/>
      <c r="D38" s="236"/>
      <c r="E38" s="233"/>
      <c r="F38" s="233"/>
    </row>
    <row r="39" spans="1:6" ht="12.75">
      <c r="A39" s="234" t="s">
        <v>451</v>
      </c>
      <c r="B39" s="235" t="s">
        <v>452</v>
      </c>
      <c r="C39" s="236"/>
      <c r="D39" s="236"/>
      <c r="E39" s="233"/>
      <c r="F39" s="233"/>
    </row>
    <row r="40" spans="1:6" ht="12.75">
      <c r="A40" s="234" t="s">
        <v>453</v>
      </c>
      <c r="B40" s="235" t="s">
        <v>454</v>
      </c>
      <c r="C40" s="236"/>
      <c r="D40" s="236"/>
      <c r="E40" s="233"/>
      <c r="F40" s="233"/>
    </row>
    <row r="41" spans="1:8" ht="12.75">
      <c r="A41" s="234" t="s">
        <v>455</v>
      </c>
      <c r="B41" s="235" t="s">
        <v>456</v>
      </c>
      <c r="C41" s="236"/>
      <c r="D41" s="236"/>
      <c r="E41" s="233"/>
      <c r="F41" s="233"/>
      <c r="G41" s="238"/>
      <c r="H41" s="238"/>
    </row>
    <row r="42" spans="1:8" ht="12.75">
      <c r="A42" s="241" t="s">
        <v>457</v>
      </c>
      <c r="B42" s="242" t="s">
        <v>458</v>
      </c>
      <c r="C42" s="232">
        <f>SUM(C34:C41)</f>
        <v>-208</v>
      </c>
      <c r="D42" s="232">
        <f>SUM(D34:D41)</f>
        <v>70</v>
      </c>
      <c r="E42" s="233"/>
      <c r="F42" s="233"/>
      <c r="G42" s="238"/>
      <c r="H42" s="238"/>
    </row>
    <row r="43" spans="1:8" ht="12.75">
      <c r="A43" s="245" t="s">
        <v>459</v>
      </c>
      <c r="B43" s="242" t="s">
        <v>460</v>
      </c>
      <c r="C43" s="232">
        <f>C42+C32+C20</f>
        <v>57</v>
      </c>
      <c r="D43" s="232">
        <f>D42+D32+D20</f>
        <v>-352</v>
      </c>
      <c r="E43" s="233"/>
      <c r="F43" s="233"/>
      <c r="G43" s="238"/>
      <c r="H43" s="238"/>
    </row>
    <row r="44" spans="1:8" ht="12.75">
      <c r="A44" s="230" t="s">
        <v>461</v>
      </c>
      <c r="B44" s="243" t="s">
        <v>462</v>
      </c>
      <c r="C44" s="246">
        <v>1</v>
      </c>
      <c r="D44" s="246">
        <v>353</v>
      </c>
      <c r="E44" s="233"/>
      <c r="F44" s="233"/>
      <c r="G44" s="238"/>
      <c r="H44" s="238"/>
    </row>
    <row r="45" spans="1:8" ht="12.75">
      <c r="A45" s="230" t="s">
        <v>463</v>
      </c>
      <c r="B45" s="243" t="s">
        <v>464</v>
      </c>
      <c r="C45" s="232">
        <f>C44+C43</f>
        <v>58</v>
      </c>
      <c r="D45" s="232">
        <f>D44+D43</f>
        <v>1</v>
      </c>
      <c r="E45" s="233"/>
      <c r="F45" s="233"/>
      <c r="G45" s="238"/>
      <c r="H45" s="238"/>
    </row>
    <row r="46" spans="1:8" ht="12.75">
      <c r="A46" s="234" t="s">
        <v>465</v>
      </c>
      <c r="B46" s="243" t="s">
        <v>466</v>
      </c>
      <c r="C46" s="247"/>
      <c r="D46" s="247"/>
      <c r="E46" s="233"/>
      <c r="F46" s="233"/>
      <c r="G46" s="238"/>
      <c r="H46" s="238"/>
    </row>
    <row r="47" spans="1:8" ht="12.75">
      <c r="A47" s="234" t="s">
        <v>467</v>
      </c>
      <c r="B47" s="243" t="s">
        <v>468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469</v>
      </c>
      <c r="B49" s="251"/>
      <c r="C49" s="213"/>
      <c r="D49" s="252"/>
      <c r="E49" s="253"/>
      <c r="G49" s="238"/>
      <c r="H49" s="238"/>
    </row>
    <row r="50" spans="1:8" ht="12" customHeight="1">
      <c r="A50" s="212"/>
      <c r="B50" s="251" t="s">
        <v>390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2" customHeight="1">
      <c r="A52" s="212"/>
      <c r="B52" s="251" t="s">
        <v>391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5701388888888889" bottom="0.5" header="0.5118055555555555" footer="0.5118055555555555"/>
  <pageSetup horizontalDpi="300" verticalDpi="300" orientation="landscape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C16">
      <selection activeCell="L32" sqref="L32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>
        <f>'справка №1-БАЛАНС'!E3</f>
        <v>0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№1-БАЛАНС'!H3</f>
        <v>175002913</v>
      </c>
      <c r="N3" s="257"/>
    </row>
    <row r="4" spans="1:15" s="259" customFormat="1" ht="13.5" customHeight="1">
      <c r="A4" s="135" t="s">
        <v>471</v>
      </c>
      <c r="B4" s="264">
        <f>'справка №1-БАЛАНС'!E4</f>
        <v>0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№1-БАЛАНС'!H4</f>
        <v> </v>
      </c>
      <c r="N4" s="269"/>
      <c r="O4" s="269"/>
    </row>
    <row r="5" spans="1:14" s="259" customFormat="1" ht="12.75" customHeight="1">
      <c r="A5" s="135" t="s">
        <v>7</v>
      </c>
      <c r="B5" s="270">
        <f>'справка №1-БАЛАНС'!E5</f>
        <v>0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9</v>
      </c>
      <c r="N5" s="274"/>
    </row>
    <row r="6" spans="1:14" s="283" customFormat="1" ht="21.75" customHeight="1">
      <c r="A6" s="275"/>
      <c r="B6" s="276"/>
      <c r="C6" s="277"/>
      <c r="D6" s="278" t="s">
        <v>472</v>
      </c>
      <c r="E6" s="278"/>
      <c r="F6" s="278"/>
      <c r="G6" s="278"/>
      <c r="H6" s="278"/>
      <c r="I6" s="279" t="s">
        <v>473</v>
      </c>
      <c r="J6" s="279"/>
      <c r="K6" s="280"/>
      <c r="L6" s="277"/>
      <c r="M6" s="281"/>
      <c r="N6" s="282"/>
    </row>
    <row r="7" spans="1:14" s="283" customFormat="1" ht="60" customHeight="1">
      <c r="A7" s="284" t="s">
        <v>474</v>
      </c>
      <c r="B7" s="285" t="s">
        <v>475</v>
      </c>
      <c r="C7" s="286" t="s">
        <v>476</v>
      </c>
      <c r="D7" s="287" t="s">
        <v>477</v>
      </c>
      <c r="E7" s="277" t="s">
        <v>478</v>
      </c>
      <c r="F7" s="288" t="s">
        <v>479</v>
      </c>
      <c r="G7" s="288"/>
      <c r="H7" s="288"/>
      <c r="I7" s="277" t="s">
        <v>480</v>
      </c>
      <c r="J7" s="289" t="s">
        <v>481</v>
      </c>
      <c r="K7" s="286" t="s">
        <v>482</v>
      </c>
      <c r="L7" s="286" t="s">
        <v>483</v>
      </c>
      <c r="M7" s="290" t="s">
        <v>484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485</v>
      </c>
      <c r="G8" s="288" t="s">
        <v>486</v>
      </c>
      <c r="H8" s="288" t="s">
        <v>487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17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488</v>
      </c>
      <c r="B10" s="299"/>
      <c r="C10" s="300" t="s">
        <v>50</v>
      </c>
      <c r="D10" s="300" t="s">
        <v>50</v>
      </c>
      <c r="E10" s="301" t="s">
        <v>61</v>
      </c>
      <c r="F10" s="301" t="s">
        <v>68</v>
      </c>
      <c r="G10" s="301" t="s">
        <v>72</v>
      </c>
      <c r="H10" s="301" t="s">
        <v>76</v>
      </c>
      <c r="I10" s="301" t="s">
        <v>89</v>
      </c>
      <c r="J10" s="301" t="s">
        <v>92</v>
      </c>
      <c r="K10" s="302" t="s">
        <v>489</v>
      </c>
      <c r="L10" s="301" t="s">
        <v>115</v>
      </c>
      <c r="M10" s="303" t="s">
        <v>123</v>
      </c>
      <c r="N10" s="282"/>
    </row>
    <row r="11" spans="1:23" ht="15.75" customHeight="1">
      <c r="A11" s="304" t="s">
        <v>490</v>
      </c>
      <c r="B11" s="299" t="s">
        <v>491</v>
      </c>
      <c r="C11" s="305">
        <f>'справка №1-БАЛАНС'!H17</f>
        <v>3063</v>
      </c>
      <c r="D11" s="305">
        <f>'справка №1-БАЛАНС'!H19</f>
        <v>0</v>
      </c>
      <c r="E11" s="305">
        <f>'справка №1-БАЛАНС'!H20</f>
        <v>0</v>
      </c>
      <c r="F11" s="305">
        <f>'справка №1-БАЛАНС'!H22</f>
        <v>0</v>
      </c>
      <c r="G11" s="305">
        <f>'справка №1-БАЛАНС'!H23</f>
        <v>0</v>
      </c>
      <c r="H11" s="306"/>
      <c r="I11" s="305">
        <f>'справка №1-БАЛАНС'!H28+'справка №1-БАЛАНС'!H31</f>
        <v>63</v>
      </c>
      <c r="J11" s="305">
        <f>'справка №1-БАЛАНС'!H29+'справка №1-БАЛАНС'!H32</f>
        <v>-13</v>
      </c>
      <c r="K11" s="306"/>
      <c r="L11" s="307">
        <f>SUM(C11:K11)</f>
        <v>3113</v>
      </c>
      <c r="M11" s="305">
        <f>'справка №1-БАЛАНС'!H39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492</v>
      </c>
      <c r="B12" s="299" t="s">
        <v>493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494</v>
      </c>
      <c r="B13" s="301" t="s">
        <v>495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496</v>
      </c>
      <c r="B14" s="301" t="s">
        <v>497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.75">
      <c r="A15" s="304" t="s">
        <v>498</v>
      </c>
      <c r="B15" s="299" t="s">
        <v>499</v>
      </c>
      <c r="C15" s="313">
        <f>C11+C12</f>
        <v>3063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63</v>
      </c>
      <c r="J15" s="313">
        <f t="shared" si="2"/>
        <v>-13</v>
      </c>
      <c r="K15" s="313">
        <f t="shared" si="2"/>
        <v>0</v>
      </c>
      <c r="L15" s="307">
        <f t="shared" si="1"/>
        <v>3113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500</v>
      </c>
      <c r="B16" s="314" t="s">
        <v>501</v>
      </c>
      <c r="C16" s="315"/>
      <c r="D16" s="316"/>
      <c r="E16" s="316"/>
      <c r="F16" s="316"/>
      <c r="G16" s="316"/>
      <c r="H16" s="317"/>
      <c r="I16" s="318">
        <f>+'справка №1-БАЛАНС'!G31</f>
        <v>0</v>
      </c>
      <c r="J16" s="319">
        <f>+'справка №1-БАЛАНС'!G32</f>
        <v>-32</v>
      </c>
      <c r="K16" s="306"/>
      <c r="L16" s="307">
        <f t="shared" si="1"/>
        <v>-32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502</v>
      </c>
      <c r="B17" s="301" t="s">
        <v>503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504</v>
      </c>
      <c r="B18" s="322" t="s">
        <v>505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506</v>
      </c>
      <c r="B19" s="322" t="s">
        <v>507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508</v>
      </c>
      <c r="B20" s="301" t="s">
        <v>509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510</v>
      </c>
      <c r="B21" s="301" t="s">
        <v>511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1" t="s">
        <v>512</v>
      </c>
      <c r="B22" s="301" t="s">
        <v>513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.75">
      <c r="A23" s="311" t="s">
        <v>514</v>
      </c>
      <c r="B23" s="301" t="s">
        <v>515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516</v>
      </c>
      <c r="B24" s="301" t="s">
        <v>517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1" t="s">
        <v>512</v>
      </c>
      <c r="B25" s="301" t="s">
        <v>518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.75">
      <c r="A26" s="311" t="s">
        <v>514</v>
      </c>
      <c r="B26" s="301" t="s">
        <v>519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.75">
      <c r="A27" s="311" t="s">
        <v>520</v>
      </c>
      <c r="B27" s="301" t="s">
        <v>521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.75">
      <c r="A28" s="311" t="s">
        <v>522</v>
      </c>
      <c r="B28" s="301" t="s">
        <v>523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524</v>
      </c>
      <c r="B29" s="299" t="s">
        <v>525</v>
      </c>
      <c r="C29" s="309">
        <f>C17+C20+C21+C24+C28+C27+C15+C16</f>
        <v>3063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63</v>
      </c>
      <c r="J29" s="309">
        <f t="shared" si="6"/>
        <v>-45</v>
      </c>
      <c r="K29" s="309">
        <f t="shared" si="6"/>
        <v>0</v>
      </c>
      <c r="L29" s="307">
        <f t="shared" si="1"/>
        <v>3081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526</v>
      </c>
      <c r="B30" s="301" t="s">
        <v>527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528</v>
      </c>
      <c r="B31" s="301" t="s">
        <v>529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530</v>
      </c>
      <c r="B32" s="299" t="s">
        <v>531</v>
      </c>
      <c r="C32" s="309">
        <f aca="true" t="shared" si="7" ref="C32:K32">C29+C30+C31</f>
        <v>3063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63</v>
      </c>
      <c r="J32" s="309">
        <f t="shared" si="7"/>
        <v>-45</v>
      </c>
      <c r="K32" s="309">
        <f t="shared" si="7"/>
        <v>0</v>
      </c>
      <c r="L32" s="307">
        <f t="shared" si="1"/>
        <v>3081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532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12" customHeight="1">
      <c r="A38" s="329" t="s">
        <v>533</v>
      </c>
      <c r="B38" s="330"/>
      <c r="C38" s="331"/>
      <c r="D38" s="332" t="s">
        <v>534</v>
      </c>
      <c r="E38" s="332"/>
      <c r="F38" s="332"/>
      <c r="G38" s="332"/>
      <c r="H38" s="332"/>
      <c r="I38" s="332"/>
      <c r="J38" s="331" t="s">
        <v>535</v>
      </c>
      <c r="K38" s="331"/>
      <c r="L38" s="332"/>
      <c r="M38" s="332"/>
      <c r="N38" s="312"/>
    </row>
    <row r="39" spans="1:13" ht="12.7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2.7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2.7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2.7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2.75">
      <c r="M43" s="312"/>
    </row>
    <row r="44" ht="12.75">
      <c r="M44" s="312"/>
    </row>
    <row r="45" ht="12.75">
      <c r="M45" s="312"/>
    </row>
    <row r="46" ht="12.75">
      <c r="M46" s="312"/>
    </row>
    <row r="47" ht="12.75">
      <c r="M47" s="312"/>
    </row>
    <row r="48" ht="12.75">
      <c r="M48" s="312"/>
    </row>
    <row r="49" ht="12.75">
      <c r="M49" s="312"/>
    </row>
    <row r="50" ht="12.75">
      <c r="M50" s="312"/>
    </row>
    <row r="51" ht="12.75">
      <c r="M51" s="312"/>
    </row>
    <row r="52" ht="12.75">
      <c r="M52" s="312"/>
    </row>
    <row r="53" ht="12.75">
      <c r="M53" s="312"/>
    </row>
    <row r="54" ht="12.75">
      <c r="M54" s="312"/>
    </row>
    <row r="55" ht="12.75">
      <c r="M55" s="312"/>
    </row>
    <row r="56" ht="12.75">
      <c r="M56" s="312"/>
    </row>
    <row r="57" ht="12.75">
      <c r="M57" s="312"/>
    </row>
    <row r="58" ht="12.75">
      <c r="M58" s="312"/>
    </row>
    <row r="59" ht="12.75">
      <c r="M59" s="312"/>
    </row>
    <row r="60" ht="12.75">
      <c r="M60" s="312"/>
    </row>
    <row r="61" ht="12.75">
      <c r="M61" s="312"/>
    </row>
    <row r="62" ht="12.75">
      <c r="M62" s="312"/>
    </row>
    <row r="63" ht="12.75">
      <c r="M63" s="312"/>
    </row>
    <row r="64" ht="12.75">
      <c r="M64" s="312"/>
    </row>
    <row r="65" ht="12.75">
      <c r="M65" s="312"/>
    </row>
    <row r="66" ht="12.75">
      <c r="M66" s="312"/>
    </row>
    <row r="67" ht="12.75">
      <c r="M67" s="312"/>
    </row>
    <row r="68" ht="12.75">
      <c r="M68" s="312"/>
    </row>
    <row r="69" ht="12.75">
      <c r="M69" s="312"/>
    </row>
    <row r="70" ht="12.75">
      <c r="M70" s="312"/>
    </row>
    <row r="71" ht="12.75">
      <c r="M71" s="312"/>
    </row>
    <row r="72" ht="12.75">
      <c r="M72" s="312"/>
    </row>
    <row r="73" ht="12.75">
      <c r="M73" s="312"/>
    </row>
    <row r="74" ht="12.75">
      <c r="M74" s="312"/>
    </row>
    <row r="75" ht="12.75">
      <c r="M75" s="312"/>
    </row>
    <row r="76" ht="12.75">
      <c r="M76" s="312"/>
    </row>
    <row r="77" ht="12.75">
      <c r="M77" s="312"/>
    </row>
    <row r="78" ht="12.75">
      <c r="M78" s="312"/>
    </row>
    <row r="79" ht="12.75">
      <c r="M79" s="312"/>
    </row>
    <row r="80" ht="12.75">
      <c r="M80" s="312"/>
    </row>
    <row r="81" ht="12.75">
      <c r="M81" s="312"/>
    </row>
    <row r="82" ht="12.75">
      <c r="M82" s="312"/>
    </row>
    <row r="83" ht="12.75">
      <c r="M83" s="312"/>
    </row>
    <row r="84" ht="12.75">
      <c r="M84" s="312"/>
    </row>
    <row r="85" ht="12.75">
      <c r="M85" s="312"/>
    </row>
    <row r="86" ht="12.75">
      <c r="M86" s="312"/>
    </row>
    <row r="87" ht="12.75">
      <c r="M87" s="312"/>
    </row>
    <row r="88" ht="12.75">
      <c r="M88" s="312"/>
    </row>
    <row r="89" ht="12.75">
      <c r="M89" s="312"/>
    </row>
    <row r="90" ht="12.75">
      <c r="M90" s="312"/>
    </row>
    <row r="91" ht="12.75">
      <c r="M91" s="312"/>
    </row>
    <row r="92" ht="12.75">
      <c r="M92" s="312"/>
    </row>
    <row r="93" ht="12.75">
      <c r="M93" s="312"/>
    </row>
    <row r="94" ht="12.75">
      <c r="M94" s="312"/>
    </row>
    <row r="95" ht="12.75">
      <c r="M95" s="312"/>
    </row>
    <row r="96" ht="12.75">
      <c r="M96" s="312"/>
    </row>
    <row r="97" ht="12.75">
      <c r="M97" s="312"/>
    </row>
    <row r="98" ht="12.75">
      <c r="M98" s="312"/>
    </row>
    <row r="99" ht="12.75">
      <c r="M99" s="312"/>
    </row>
    <row r="100" ht="12.75">
      <c r="M100" s="312"/>
    </row>
    <row r="101" ht="12.75">
      <c r="M101" s="312"/>
    </row>
    <row r="102" ht="12.75">
      <c r="M102" s="312"/>
    </row>
    <row r="103" ht="12.75">
      <c r="M103" s="312"/>
    </row>
    <row r="104" ht="12.75">
      <c r="M104" s="312"/>
    </row>
    <row r="105" ht="12.75">
      <c r="M105" s="312"/>
    </row>
    <row r="106" ht="12.75">
      <c r="M106" s="312"/>
    </row>
    <row r="107" ht="12.75">
      <c r="M107" s="312"/>
    </row>
    <row r="108" ht="12.75">
      <c r="M108" s="312"/>
    </row>
    <row r="109" ht="12.75">
      <c r="M109" s="312"/>
    </row>
    <row r="110" ht="12.75">
      <c r="M110" s="312"/>
    </row>
    <row r="111" ht="12.75">
      <c r="M111" s="312"/>
    </row>
    <row r="112" ht="12.75">
      <c r="M112" s="312"/>
    </row>
    <row r="113" ht="12.75">
      <c r="M113" s="312"/>
    </row>
    <row r="114" ht="12.75">
      <c r="M114" s="312"/>
    </row>
    <row r="115" ht="12.75">
      <c r="M115" s="312"/>
    </row>
    <row r="116" ht="12.75">
      <c r="M116" s="312"/>
    </row>
    <row r="117" ht="12.75">
      <c r="M117" s="312"/>
    </row>
    <row r="118" ht="12.75">
      <c r="M118" s="312"/>
    </row>
    <row r="119" ht="12.75">
      <c r="M119" s="312"/>
    </row>
    <row r="120" ht="12.75">
      <c r="M120" s="312"/>
    </row>
    <row r="121" ht="12.75">
      <c r="M121" s="312"/>
    </row>
    <row r="122" ht="12.75">
      <c r="M122" s="312"/>
    </row>
    <row r="123" ht="12.75">
      <c r="M123" s="312"/>
    </row>
    <row r="124" ht="12.75">
      <c r="M124" s="312"/>
    </row>
    <row r="125" ht="12.75">
      <c r="M125" s="312"/>
    </row>
    <row r="126" ht="12.75">
      <c r="M126" s="312"/>
    </row>
    <row r="127" ht="12.75">
      <c r="M127" s="312"/>
    </row>
    <row r="128" ht="12.75">
      <c r="M128" s="312"/>
    </row>
    <row r="129" ht="12.75">
      <c r="M129" s="312"/>
    </row>
    <row r="130" ht="12.75">
      <c r="M130" s="312"/>
    </row>
    <row r="131" ht="12.75">
      <c r="M131" s="312"/>
    </row>
    <row r="132" ht="12.75">
      <c r="M132" s="312"/>
    </row>
    <row r="133" ht="12.75">
      <c r="M133" s="312"/>
    </row>
    <row r="134" ht="12.75">
      <c r="M134" s="312"/>
    </row>
    <row r="135" ht="12.75">
      <c r="M135" s="312"/>
    </row>
    <row r="136" ht="12.75">
      <c r="M136" s="312"/>
    </row>
    <row r="137" ht="12.75">
      <c r="M137" s="312"/>
    </row>
    <row r="138" ht="12.75">
      <c r="M138" s="312"/>
    </row>
    <row r="139" ht="12.75">
      <c r="M139" s="312"/>
    </row>
    <row r="140" ht="12.75">
      <c r="M140" s="312"/>
    </row>
    <row r="141" ht="12.75">
      <c r="M141" s="312"/>
    </row>
    <row r="142" ht="12.75">
      <c r="M142" s="312"/>
    </row>
    <row r="143" ht="12.75">
      <c r="M143" s="312"/>
    </row>
    <row r="144" ht="12.75">
      <c r="M144" s="312"/>
    </row>
    <row r="145" ht="12.75">
      <c r="M145" s="312"/>
    </row>
    <row r="146" ht="12.75">
      <c r="M146" s="312"/>
    </row>
    <row r="147" ht="12.75">
      <c r="M147" s="312"/>
    </row>
    <row r="148" ht="12.75">
      <c r="M148" s="312"/>
    </row>
    <row r="149" ht="12.75">
      <c r="M149" s="312"/>
    </row>
    <row r="150" ht="12.75">
      <c r="M150" s="312"/>
    </row>
    <row r="151" ht="12.75">
      <c r="M151" s="312"/>
    </row>
    <row r="152" ht="12.75">
      <c r="M152" s="312"/>
    </row>
    <row r="153" ht="12.75">
      <c r="M153" s="312"/>
    </row>
    <row r="154" ht="12.75">
      <c r="M154" s="312"/>
    </row>
    <row r="155" ht="12.75">
      <c r="M155" s="312"/>
    </row>
    <row r="156" ht="12.75">
      <c r="M156" s="312"/>
    </row>
    <row r="157" ht="12.75">
      <c r="M157" s="312"/>
    </row>
    <row r="158" ht="12.75">
      <c r="M158" s="312"/>
    </row>
    <row r="159" ht="12.75">
      <c r="M159" s="312"/>
    </row>
    <row r="160" ht="12.75">
      <c r="M160" s="312"/>
    </row>
    <row r="161" ht="12.75">
      <c r="M161" s="312"/>
    </row>
    <row r="162" ht="12.75">
      <c r="M162" s="312"/>
    </row>
    <row r="163" ht="12.75">
      <c r="M163" s="312"/>
    </row>
    <row r="164" ht="12.75">
      <c r="M164" s="312"/>
    </row>
    <row r="165" ht="12.75">
      <c r="M165" s="312"/>
    </row>
    <row r="166" ht="12.7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6">
      <selection activeCell="G9" sqref="G9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25390625" style="336" customWidth="1"/>
    <col min="4" max="6" width="9.37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375" style="336" customWidth="1"/>
    <col min="11" max="11" width="9.25390625" style="336" customWidth="1"/>
    <col min="12" max="12" width="10.75390625" style="336" customWidth="1"/>
    <col min="13" max="13" width="9.75390625" style="336" customWidth="1"/>
    <col min="14" max="14" width="8.37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25390625" style="336" customWidth="1"/>
    <col min="19" max="16384" width="10.75390625" style="336" customWidth="1"/>
  </cols>
  <sheetData>
    <row r="1" spans="1:18" ht="12" customHeight="1">
      <c r="A1" s="337"/>
      <c r="B1" s="338" t="s">
        <v>536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393</v>
      </c>
      <c r="B2" s="339"/>
      <c r="C2" s="340" t="str">
        <f>'справка №1-БАЛАНС'!E3</f>
        <v>ВИНЪС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175002913</v>
      </c>
      <c r="P2" s="341"/>
      <c r="Q2" s="341"/>
      <c r="R2" s="138"/>
    </row>
    <row r="3" spans="1:18" ht="15" customHeight="1">
      <c r="A3" s="339" t="s">
        <v>7</v>
      </c>
      <c r="B3" s="339"/>
      <c r="C3" s="344">
        <f>'справка №1-БАЛАНС'!E5</f>
        <v>0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№1-БАЛАНС'!H4</f>
        <v> </v>
      </c>
      <c r="P3" s="347"/>
      <c r="Q3" s="347"/>
      <c r="R3" s="140"/>
    </row>
    <row r="4" spans="1:18" ht="12.75">
      <c r="A4" s="348" t="s">
        <v>537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538</v>
      </c>
    </row>
    <row r="5" spans="1:18" s="353" customFormat="1" ht="30.75" customHeight="1">
      <c r="A5" s="351" t="s">
        <v>474</v>
      </c>
      <c r="B5" s="351"/>
      <c r="C5" s="352" t="s">
        <v>11</v>
      </c>
      <c r="D5" s="351" t="s">
        <v>539</v>
      </c>
      <c r="E5" s="351"/>
      <c r="F5" s="351"/>
      <c r="G5" s="351"/>
      <c r="H5" s="351" t="s">
        <v>540</v>
      </c>
      <c r="I5" s="351"/>
      <c r="J5" s="351" t="s">
        <v>541</v>
      </c>
      <c r="K5" s="351" t="s">
        <v>542</v>
      </c>
      <c r="L5" s="351"/>
      <c r="M5" s="351"/>
      <c r="N5" s="351"/>
      <c r="O5" s="351" t="s">
        <v>540</v>
      </c>
      <c r="P5" s="351"/>
      <c r="Q5" s="351" t="s">
        <v>543</v>
      </c>
      <c r="R5" s="351" t="s">
        <v>544</v>
      </c>
    </row>
    <row r="6" spans="1:18" s="353" customFormat="1" ht="45.75">
      <c r="A6" s="351"/>
      <c r="B6" s="351"/>
      <c r="C6" s="352"/>
      <c r="D6" s="351" t="s">
        <v>545</v>
      </c>
      <c r="E6" s="351" t="s">
        <v>546</v>
      </c>
      <c r="F6" s="351" t="s">
        <v>547</v>
      </c>
      <c r="G6" s="351" t="s">
        <v>548</v>
      </c>
      <c r="H6" s="351" t="s">
        <v>549</v>
      </c>
      <c r="I6" s="351" t="s">
        <v>550</v>
      </c>
      <c r="J6" s="351"/>
      <c r="K6" s="351" t="s">
        <v>545</v>
      </c>
      <c r="L6" s="351" t="s">
        <v>551</v>
      </c>
      <c r="M6" s="351" t="s">
        <v>552</v>
      </c>
      <c r="N6" s="351" t="s">
        <v>553</v>
      </c>
      <c r="O6" s="351" t="s">
        <v>549</v>
      </c>
      <c r="P6" s="351" t="s">
        <v>550</v>
      </c>
      <c r="Q6" s="351"/>
      <c r="R6" s="351"/>
    </row>
    <row r="7" spans="1:18" s="353" customFormat="1" ht="12">
      <c r="A7" s="354" t="s">
        <v>554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555</v>
      </c>
      <c r="B8" s="356" t="s">
        <v>556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.75">
      <c r="A9" s="359" t="s">
        <v>557</v>
      </c>
      <c r="B9" s="359" t="s">
        <v>558</v>
      </c>
      <c r="C9" s="360" t="s">
        <v>559</v>
      </c>
      <c r="D9" s="361">
        <v>675</v>
      </c>
      <c r="E9" s="361">
        <v>110</v>
      </c>
      <c r="F9" s="361">
        <v>202</v>
      </c>
      <c r="G9" s="362">
        <f>D9+E9-F9</f>
        <v>583</v>
      </c>
      <c r="H9" s="363"/>
      <c r="I9" s="363"/>
      <c r="J9" s="362">
        <f>G9+H9-I9</f>
        <v>583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583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.75">
      <c r="A10" s="359" t="s">
        <v>560</v>
      </c>
      <c r="B10" s="359" t="s">
        <v>561</v>
      </c>
      <c r="C10" s="360" t="s">
        <v>562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.75">
      <c r="A11" s="359" t="s">
        <v>563</v>
      </c>
      <c r="B11" s="359" t="s">
        <v>564</v>
      </c>
      <c r="C11" s="360" t="s">
        <v>565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.75">
      <c r="A12" s="359" t="s">
        <v>566</v>
      </c>
      <c r="B12" s="359" t="s">
        <v>567</v>
      </c>
      <c r="C12" s="360" t="s">
        <v>568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.75">
      <c r="A13" s="359" t="s">
        <v>569</v>
      </c>
      <c r="B13" s="359" t="s">
        <v>570</v>
      </c>
      <c r="C13" s="360" t="s">
        <v>571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.75">
      <c r="A14" s="359" t="s">
        <v>572</v>
      </c>
      <c r="B14" s="359" t="s">
        <v>573</v>
      </c>
      <c r="C14" s="360" t="s">
        <v>574</v>
      </c>
      <c r="D14" s="361"/>
      <c r="E14" s="361"/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575</v>
      </c>
      <c r="B15" s="366" t="s">
        <v>576</v>
      </c>
      <c r="C15" s="367" t="s">
        <v>577</v>
      </c>
      <c r="D15" s="368">
        <v>59</v>
      </c>
      <c r="E15" s="368"/>
      <c r="F15" s="368">
        <v>55</v>
      </c>
      <c r="G15" s="362">
        <f t="shared" si="2"/>
        <v>4</v>
      </c>
      <c r="H15" s="369"/>
      <c r="I15" s="369"/>
      <c r="J15" s="362">
        <f t="shared" si="3"/>
        <v>4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4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.75">
      <c r="A16" s="359" t="s">
        <v>578</v>
      </c>
      <c r="B16" s="372" t="s">
        <v>579</v>
      </c>
      <c r="C16" s="360" t="s">
        <v>580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.75">
      <c r="A17" s="359"/>
      <c r="B17" s="373" t="s">
        <v>581</v>
      </c>
      <c r="C17" s="374" t="s">
        <v>582</v>
      </c>
      <c r="D17" s="375">
        <f>SUM(D9:D16)</f>
        <v>734</v>
      </c>
      <c r="E17" s="375">
        <f>SUM(E9:E16)</f>
        <v>110</v>
      </c>
      <c r="F17" s="375">
        <f>SUM(F9:F16)</f>
        <v>257</v>
      </c>
      <c r="G17" s="362">
        <f t="shared" si="2"/>
        <v>587</v>
      </c>
      <c r="H17" s="376">
        <f>SUM(H9:H16)</f>
        <v>0</v>
      </c>
      <c r="I17" s="376">
        <f>SUM(I9:I16)</f>
        <v>0</v>
      </c>
      <c r="J17" s="362">
        <f t="shared" si="3"/>
        <v>587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587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.75">
      <c r="A18" s="377" t="s">
        <v>583</v>
      </c>
      <c r="B18" s="378" t="s">
        <v>584</v>
      </c>
      <c r="C18" s="374" t="s">
        <v>585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586</v>
      </c>
      <c r="B19" s="378" t="s">
        <v>587</v>
      </c>
      <c r="C19" s="374" t="s">
        <v>588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589</v>
      </c>
      <c r="B20" s="356" t="s">
        <v>590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.75">
      <c r="A21" s="359" t="s">
        <v>557</v>
      </c>
      <c r="B21" s="359" t="s">
        <v>591</v>
      </c>
      <c r="C21" s="360" t="s">
        <v>592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.75">
      <c r="A22" s="359" t="s">
        <v>560</v>
      </c>
      <c r="B22" s="359" t="s">
        <v>593</v>
      </c>
      <c r="C22" s="360" t="s">
        <v>594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.75">
      <c r="A23" s="366" t="s">
        <v>563</v>
      </c>
      <c r="B23" s="366" t="s">
        <v>595</v>
      </c>
      <c r="C23" s="360" t="s">
        <v>596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.75">
      <c r="A24" s="359" t="s">
        <v>566</v>
      </c>
      <c r="B24" s="384" t="s">
        <v>579</v>
      </c>
      <c r="C24" s="360" t="s">
        <v>597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.75">
      <c r="A25" s="359"/>
      <c r="B25" s="373" t="s">
        <v>598</v>
      </c>
      <c r="C25" s="385" t="s">
        <v>599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600</v>
      </c>
      <c r="B26" s="389" t="s">
        <v>601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.75">
      <c r="A27" s="359" t="s">
        <v>557</v>
      </c>
      <c r="B27" s="395" t="s">
        <v>602</v>
      </c>
      <c r="C27" s="396" t="s">
        <v>603</v>
      </c>
      <c r="D27" s="397">
        <f>SUM(D28:D31)</f>
        <v>780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780</v>
      </c>
      <c r="H27" s="399">
        <f t="shared" si="8"/>
        <v>0</v>
      </c>
      <c r="I27" s="399">
        <f t="shared" si="8"/>
        <v>0</v>
      </c>
      <c r="J27" s="398">
        <f t="shared" si="3"/>
        <v>780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780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.75">
      <c r="A28" s="359"/>
      <c r="B28" s="359" t="s">
        <v>110</v>
      </c>
      <c r="C28" s="360" t="s">
        <v>604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.75">
      <c r="A29" s="359"/>
      <c r="B29" s="359" t="s">
        <v>112</v>
      </c>
      <c r="C29" s="360" t="s">
        <v>605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.75">
      <c r="A30" s="359"/>
      <c r="B30" s="359" t="s">
        <v>116</v>
      </c>
      <c r="C30" s="360" t="s">
        <v>606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.75">
      <c r="A31" s="359"/>
      <c r="B31" s="359" t="s">
        <v>118</v>
      </c>
      <c r="C31" s="360" t="s">
        <v>607</v>
      </c>
      <c r="D31" s="361">
        <v>780</v>
      </c>
      <c r="E31" s="361"/>
      <c r="F31" s="361"/>
      <c r="G31" s="362">
        <f t="shared" si="2"/>
        <v>780</v>
      </c>
      <c r="H31" s="400"/>
      <c r="I31" s="400"/>
      <c r="J31" s="362">
        <f t="shared" si="3"/>
        <v>780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780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.75">
      <c r="A32" s="359" t="s">
        <v>560</v>
      </c>
      <c r="B32" s="395" t="s">
        <v>608</v>
      </c>
      <c r="C32" s="360" t="s">
        <v>609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.75">
      <c r="A33" s="359"/>
      <c r="B33" s="402" t="s">
        <v>124</v>
      </c>
      <c r="C33" s="360" t="s">
        <v>610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.75">
      <c r="A34" s="359"/>
      <c r="B34" s="402" t="s">
        <v>611</v>
      </c>
      <c r="C34" s="360" t="s">
        <v>612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.75">
      <c r="A35" s="359"/>
      <c r="B35" s="402" t="s">
        <v>613</v>
      </c>
      <c r="C35" s="360" t="s">
        <v>614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23.25">
      <c r="A36" s="359"/>
      <c r="B36" s="402" t="s">
        <v>615</v>
      </c>
      <c r="C36" s="360" t="s">
        <v>616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.75">
      <c r="A37" s="359" t="s">
        <v>563</v>
      </c>
      <c r="B37" s="402" t="s">
        <v>579</v>
      </c>
      <c r="C37" s="360" t="s">
        <v>617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.75">
      <c r="A38" s="359"/>
      <c r="B38" s="373" t="s">
        <v>618</v>
      </c>
      <c r="C38" s="374" t="s">
        <v>619</v>
      </c>
      <c r="D38" s="375">
        <f>D27+D32+D37</f>
        <v>780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780</v>
      </c>
      <c r="H38" s="376">
        <f t="shared" si="12"/>
        <v>0</v>
      </c>
      <c r="I38" s="376">
        <f t="shared" si="12"/>
        <v>0</v>
      </c>
      <c r="J38" s="362">
        <f t="shared" si="3"/>
        <v>780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780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620</v>
      </c>
      <c r="B39" s="377" t="s">
        <v>621</v>
      </c>
      <c r="C39" s="374" t="s">
        <v>622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.75">
      <c r="A40" s="359"/>
      <c r="B40" s="377" t="s">
        <v>623</v>
      </c>
      <c r="C40" s="352" t="s">
        <v>624</v>
      </c>
      <c r="D40" s="406">
        <f>D17+D18+D19+D25+D38+D39</f>
        <v>1514</v>
      </c>
      <c r="E40" s="406">
        <f>E17+E18+E19+E25+E38+E39</f>
        <v>110</v>
      </c>
      <c r="F40" s="406">
        <f aca="true" t="shared" si="13" ref="F40:R40">F17+F18+F19+F25+F38+F39</f>
        <v>257</v>
      </c>
      <c r="G40" s="406">
        <f t="shared" si="13"/>
        <v>1367</v>
      </c>
      <c r="H40" s="406">
        <f t="shared" si="13"/>
        <v>0</v>
      </c>
      <c r="I40" s="406">
        <f t="shared" si="13"/>
        <v>0</v>
      </c>
      <c r="J40" s="406">
        <f t="shared" si="13"/>
        <v>1367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1367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2.7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2.75">
      <c r="A42" s="407"/>
      <c r="B42" s="407" t="s">
        <v>625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2.7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2" customHeight="1">
      <c r="A44" s="407"/>
      <c r="B44" s="412" t="s">
        <v>626</v>
      </c>
      <c r="C44" s="412"/>
      <c r="D44" s="413"/>
      <c r="E44" s="413"/>
      <c r="F44" s="413"/>
      <c r="G44" s="407"/>
      <c r="H44" s="338" t="s">
        <v>627</v>
      </c>
      <c r="I44" s="338"/>
      <c r="J44" s="338"/>
      <c r="K44" s="414"/>
      <c r="L44" s="414"/>
      <c r="M44" s="414"/>
      <c r="N44" s="414"/>
      <c r="O44" s="415" t="s">
        <v>391</v>
      </c>
      <c r="P44" s="415"/>
      <c r="Q44" s="415"/>
      <c r="R44" s="415"/>
    </row>
    <row r="45" spans="1:18" ht="12.7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2.7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2.7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2.7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2.7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2.75">
      <c r="D51" s="371"/>
      <c r="E51" s="371"/>
      <c r="F51" s="371"/>
    </row>
    <row r="52" spans="4:6" ht="12.75">
      <c r="D52" s="371"/>
      <c r="E52" s="371"/>
      <c r="F52" s="371"/>
    </row>
    <row r="53" spans="4:6" ht="12.75">
      <c r="D53" s="371"/>
      <c r="E53" s="371"/>
      <c r="F53" s="371"/>
    </row>
    <row r="54" spans="4:6" ht="12.75">
      <c r="D54" s="371"/>
      <c r="E54" s="371"/>
      <c r="F54" s="371"/>
    </row>
    <row r="55" spans="4:6" ht="12.75">
      <c r="D55" s="371"/>
      <c r="E55" s="371"/>
      <c r="F55" s="371"/>
    </row>
    <row r="56" spans="4:6" ht="12.75">
      <c r="D56" s="371"/>
      <c r="E56" s="371"/>
      <c r="F56" s="371"/>
    </row>
    <row r="57" spans="4:6" ht="12.75">
      <c r="D57" s="371"/>
      <c r="E57" s="371"/>
      <c r="F57" s="371"/>
    </row>
    <row r="58" spans="4:6" ht="12.75">
      <c r="D58" s="371"/>
      <c r="E58" s="371"/>
      <c r="F58" s="371"/>
    </row>
    <row r="59" spans="4:6" ht="12.75">
      <c r="D59" s="371"/>
      <c r="E59" s="371"/>
      <c r="F59" s="371"/>
    </row>
    <row r="60" spans="4:6" ht="12.75">
      <c r="D60" s="371"/>
      <c r="E60" s="371"/>
      <c r="F60" s="371"/>
    </row>
    <row r="61" spans="4:6" ht="12.75">
      <c r="D61" s="371"/>
      <c r="E61" s="371"/>
      <c r="F61" s="371"/>
    </row>
    <row r="62" spans="4:6" ht="12.75">
      <c r="D62" s="371"/>
      <c r="E62" s="371"/>
      <c r="F62" s="371"/>
    </row>
    <row r="63" spans="4:6" ht="12.75">
      <c r="D63" s="371"/>
      <c r="E63" s="371"/>
      <c r="F63" s="371"/>
    </row>
    <row r="64" spans="4:6" ht="12.75">
      <c r="D64" s="371"/>
      <c r="E64" s="371"/>
      <c r="F64" s="371"/>
    </row>
    <row r="65" spans="4:6" ht="12.75">
      <c r="D65" s="371"/>
      <c r="E65" s="371"/>
      <c r="F65" s="371"/>
    </row>
    <row r="66" spans="4:6" ht="12.75">
      <c r="D66" s="371"/>
      <c r="E66" s="371"/>
      <c r="F66" s="371"/>
    </row>
    <row r="67" spans="4:6" ht="12.75">
      <c r="D67" s="371"/>
      <c r="E67" s="371"/>
      <c r="F67" s="371"/>
    </row>
    <row r="68" spans="5:6" ht="12.75">
      <c r="E68" s="371"/>
      <c r="F68" s="371"/>
    </row>
    <row r="69" spans="5:6" ht="12.75">
      <c r="E69" s="371"/>
      <c r="F69" s="371"/>
    </row>
    <row r="70" spans="5:6" ht="12.75">
      <c r="E70" s="371"/>
      <c r="F70" s="371"/>
    </row>
    <row r="71" spans="5:6" ht="12.75">
      <c r="E71" s="371"/>
      <c r="F71" s="371"/>
    </row>
    <row r="72" spans="5:6" ht="12.75">
      <c r="E72" s="371"/>
      <c r="F72" s="371"/>
    </row>
    <row r="73" spans="5:6" ht="12.75">
      <c r="E73" s="371"/>
      <c r="F73" s="371"/>
    </row>
    <row r="74" spans="5:6" ht="12.75">
      <c r="E74" s="371"/>
      <c r="F74" s="371"/>
    </row>
    <row r="75" spans="5:6" ht="12.75">
      <c r="E75" s="371"/>
      <c r="F75" s="371"/>
    </row>
    <row r="76" spans="5:6" ht="12.75">
      <c r="E76" s="371"/>
      <c r="F76" s="371"/>
    </row>
    <row r="77" spans="5:6" ht="12.75">
      <c r="E77" s="371"/>
      <c r="F77" s="371"/>
    </row>
    <row r="78" spans="5:6" ht="12.75">
      <c r="E78" s="371"/>
      <c r="F78" s="371"/>
    </row>
    <row r="79" spans="5:6" ht="12.75">
      <c r="E79" s="371"/>
      <c r="F79" s="371"/>
    </row>
    <row r="80" spans="5:6" ht="12.75">
      <c r="E80" s="371"/>
      <c r="F80" s="371"/>
    </row>
    <row r="81" spans="5:6" ht="12.75">
      <c r="E81" s="371"/>
      <c r="F81" s="371"/>
    </row>
    <row r="82" spans="5:6" ht="12.75">
      <c r="E82" s="371"/>
      <c r="F82" s="371"/>
    </row>
    <row r="83" spans="5:6" ht="12.75">
      <c r="E83" s="371"/>
      <c r="F83" s="371"/>
    </row>
    <row r="84" spans="5:6" ht="12.75">
      <c r="E84" s="371"/>
      <c r="F84" s="371"/>
    </row>
    <row r="85" spans="5:6" ht="12.75">
      <c r="E85" s="371"/>
      <c r="F85" s="371"/>
    </row>
    <row r="86" spans="5:6" ht="12.75">
      <c r="E86" s="371"/>
      <c r="F86" s="371"/>
    </row>
    <row r="87" spans="5:6" ht="12.75">
      <c r="E87" s="371"/>
      <c r="F87" s="371"/>
    </row>
    <row r="88" spans="5:6" ht="12.75">
      <c r="E88" s="371"/>
      <c r="F88" s="371"/>
    </row>
    <row r="89" spans="5:6" ht="12.75">
      <c r="E89" s="371"/>
      <c r="F89" s="371"/>
    </row>
    <row r="90" spans="5:6" ht="12.75">
      <c r="E90" s="371"/>
      <c r="F90" s="371"/>
    </row>
    <row r="91" spans="5:6" ht="12.75">
      <c r="E91" s="371"/>
      <c r="F91" s="371"/>
    </row>
    <row r="92" spans="5:6" ht="12.75">
      <c r="E92" s="371"/>
      <c r="F92" s="371"/>
    </row>
    <row r="93" spans="5:6" ht="12.75">
      <c r="E93" s="371"/>
      <c r="F93" s="371"/>
    </row>
    <row r="94" spans="5:6" ht="12.75">
      <c r="E94" s="371"/>
      <c r="F94" s="371"/>
    </row>
    <row r="95" spans="5:6" ht="12.75">
      <c r="E95" s="371"/>
      <c r="F95" s="371"/>
    </row>
    <row r="96" spans="5:6" ht="12.75">
      <c r="E96" s="371"/>
      <c r="F96" s="371"/>
    </row>
    <row r="97" spans="5:6" ht="12.75">
      <c r="E97" s="371"/>
      <c r="F97" s="371"/>
    </row>
    <row r="98" spans="5:6" ht="12.75">
      <c r="E98" s="371"/>
      <c r="F98" s="371"/>
    </row>
    <row r="99" spans="5:6" ht="12.75">
      <c r="E99" s="371"/>
      <c r="F99" s="371"/>
    </row>
    <row r="100" spans="5:6" ht="12.75">
      <c r="E100" s="371"/>
      <c r="F100" s="371"/>
    </row>
    <row r="101" spans="5:6" ht="12.75">
      <c r="E101" s="371"/>
      <c r="F101" s="371"/>
    </row>
    <row r="102" spans="5:6" ht="12.75">
      <c r="E102" s="371"/>
      <c r="F102" s="371"/>
    </row>
    <row r="103" spans="5:6" ht="12.75">
      <c r="E103" s="371"/>
      <c r="F103" s="371"/>
    </row>
    <row r="104" spans="5:6" ht="12.75">
      <c r="E104" s="371"/>
      <c r="F104" s="371"/>
    </row>
    <row r="105" spans="5:6" ht="12.75">
      <c r="E105" s="371"/>
      <c r="F105" s="371"/>
    </row>
    <row r="106" spans="5:6" ht="12.75">
      <c r="E106" s="371"/>
      <c r="F106" s="371"/>
    </row>
    <row r="107" spans="5:6" ht="12.75">
      <c r="E107" s="371"/>
      <c r="F107" s="371"/>
    </row>
    <row r="108" spans="5:6" ht="12.75">
      <c r="E108" s="371"/>
      <c r="F108" s="371"/>
    </row>
    <row r="109" spans="5:6" ht="12.75">
      <c r="E109" s="371"/>
      <c r="F109" s="371"/>
    </row>
    <row r="110" spans="5:6" ht="12.75">
      <c r="E110" s="371"/>
      <c r="F110" s="371"/>
    </row>
    <row r="111" spans="5:6" ht="12.75">
      <c r="E111" s="371"/>
      <c r="F111" s="371"/>
    </row>
    <row r="112" spans="5:6" ht="12.75">
      <c r="E112" s="371"/>
      <c r="F112" s="371"/>
    </row>
    <row r="113" spans="5:6" ht="12.75">
      <c r="E113" s="371"/>
      <c r="F113" s="371"/>
    </row>
    <row r="114" spans="5:6" ht="12.75">
      <c r="E114" s="371"/>
      <c r="F114" s="371"/>
    </row>
    <row r="115" spans="5:6" ht="12.75">
      <c r="E115" s="371"/>
      <c r="F115" s="371"/>
    </row>
    <row r="116" spans="5:6" ht="12.75">
      <c r="E116" s="371"/>
      <c r="F116" s="371"/>
    </row>
    <row r="117" spans="5:6" ht="12.75">
      <c r="E117" s="371"/>
      <c r="F117" s="371"/>
    </row>
    <row r="118" spans="5:6" ht="12.75">
      <c r="E118" s="371"/>
      <c r="F118" s="371"/>
    </row>
    <row r="119" spans="5:6" ht="12.75">
      <c r="E119" s="371"/>
      <c r="F119" s="371"/>
    </row>
    <row r="120" spans="5:6" ht="12.75">
      <c r="E120" s="371"/>
      <c r="F120" s="371"/>
    </row>
    <row r="121" spans="5:6" ht="12.75">
      <c r="E121" s="371"/>
      <c r="F121" s="371"/>
    </row>
    <row r="122" spans="5:6" ht="12.75">
      <c r="E122" s="371"/>
      <c r="F122" s="371"/>
    </row>
    <row r="123" spans="5:6" ht="12.75">
      <c r="E123" s="371"/>
      <c r="F123" s="371"/>
    </row>
    <row r="124" spans="5:6" ht="12.75">
      <c r="E124" s="371"/>
      <c r="F124" s="371"/>
    </row>
    <row r="125" spans="5:6" ht="12.75">
      <c r="E125" s="371"/>
      <c r="F125" s="371"/>
    </row>
    <row r="126" spans="5:6" ht="12.75">
      <c r="E126" s="371"/>
      <c r="F126" s="371"/>
    </row>
    <row r="127" spans="5:6" ht="12.75">
      <c r="E127" s="371"/>
      <c r="F127" s="371"/>
    </row>
    <row r="128" spans="5:6" ht="12.75">
      <c r="E128" s="371"/>
      <c r="F128" s="371"/>
    </row>
    <row r="129" spans="5:6" ht="12.75">
      <c r="E129" s="371"/>
      <c r="F129" s="371"/>
    </row>
    <row r="130" spans="5:6" ht="12.75">
      <c r="E130" s="371"/>
      <c r="F130" s="371"/>
    </row>
    <row r="131" spans="5:6" ht="12.75">
      <c r="E131" s="371"/>
      <c r="F131" s="371"/>
    </row>
    <row r="132" spans="5:6" ht="12.75">
      <c r="E132" s="371"/>
      <c r="F132" s="371"/>
    </row>
    <row r="133" spans="5:6" ht="12.75">
      <c r="E133" s="371"/>
      <c r="F133" s="371"/>
    </row>
    <row r="134" spans="5:6" ht="12.75">
      <c r="E134" s="371"/>
      <c r="F134" s="371"/>
    </row>
    <row r="135" spans="5:6" ht="12.75">
      <c r="E135" s="371"/>
      <c r="F135" s="371"/>
    </row>
    <row r="136" spans="5:6" ht="12.75">
      <c r="E136" s="371"/>
      <c r="F136" s="371"/>
    </row>
    <row r="137" spans="5:6" ht="12.75">
      <c r="E137" s="371"/>
      <c r="F137" s="371"/>
    </row>
    <row r="138" spans="5:6" ht="12.75">
      <c r="E138" s="371"/>
      <c r="F138" s="371"/>
    </row>
    <row r="139" spans="5:6" ht="12.75">
      <c r="E139" s="371"/>
      <c r="F139" s="371"/>
    </row>
    <row r="140" spans="5:6" ht="12.75">
      <c r="E140" s="371"/>
      <c r="F140" s="371"/>
    </row>
    <row r="141" spans="5:6" ht="12.75">
      <c r="E141" s="371"/>
      <c r="F141" s="371"/>
    </row>
    <row r="142" spans="5:6" ht="12.75">
      <c r="E142" s="371"/>
      <c r="F142" s="371"/>
    </row>
    <row r="143" spans="5:6" ht="12.75">
      <c r="E143" s="371"/>
      <c r="F143" s="371"/>
    </row>
    <row r="144" spans="5:6" ht="12.75">
      <c r="E144" s="371"/>
      <c r="F144" s="371"/>
    </row>
    <row r="145" spans="5:6" ht="12.75">
      <c r="E145" s="371"/>
      <c r="F145" s="371"/>
    </row>
    <row r="146" spans="5:6" ht="12.75">
      <c r="E146" s="371"/>
      <c r="F146" s="371"/>
    </row>
    <row r="147" spans="5:6" ht="12.75">
      <c r="E147" s="371"/>
      <c r="F147" s="371"/>
    </row>
    <row r="148" spans="5:6" ht="12.75">
      <c r="E148" s="371"/>
      <c r="F148" s="371"/>
    </row>
    <row r="149" spans="5:6" ht="12.75">
      <c r="E149" s="371"/>
      <c r="F149" s="371"/>
    </row>
    <row r="150" spans="5:6" ht="12.75">
      <c r="E150" s="371"/>
      <c r="F150" s="371"/>
    </row>
    <row r="151" spans="5:6" ht="12.75">
      <c r="E151" s="371"/>
      <c r="F151" s="371"/>
    </row>
    <row r="152" spans="5:6" ht="12.75">
      <c r="E152" s="371"/>
      <c r="F152" s="371"/>
    </row>
    <row r="153" spans="5:6" ht="12.75">
      <c r="E153" s="371"/>
      <c r="F153" s="371"/>
    </row>
    <row r="154" spans="5:6" ht="12.75">
      <c r="E154" s="371"/>
      <c r="F154" s="371"/>
    </row>
    <row r="155" spans="5:6" ht="12.75">
      <c r="E155" s="371"/>
      <c r="F155" s="371"/>
    </row>
    <row r="156" spans="5:6" ht="12.75">
      <c r="E156" s="371"/>
      <c r="F156" s="371"/>
    </row>
    <row r="157" spans="5:6" ht="12.75">
      <c r="E157" s="371"/>
      <c r="F157" s="371"/>
    </row>
    <row r="158" spans="5:6" ht="12.75">
      <c r="E158" s="371"/>
      <c r="F158" s="371"/>
    </row>
    <row r="159" spans="5:6" ht="12.75">
      <c r="E159" s="371"/>
      <c r="F159" s="371"/>
    </row>
    <row r="160" spans="5:6" ht="12.75">
      <c r="E160" s="371"/>
      <c r="F160" s="371"/>
    </row>
    <row r="161" spans="5:6" ht="12.75">
      <c r="E161" s="371"/>
      <c r="F161" s="371"/>
    </row>
    <row r="162" spans="5:6" ht="12.75">
      <c r="E162" s="371"/>
      <c r="F162" s="371"/>
    </row>
    <row r="163" spans="5:6" ht="12.75">
      <c r="E163" s="371"/>
      <c r="F163" s="371"/>
    </row>
    <row r="164" spans="5:6" ht="12.75">
      <c r="E164" s="371"/>
      <c r="F164" s="371"/>
    </row>
    <row r="165" spans="5:6" ht="12.75">
      <c r="E165" s="371"/>
      <c r="F165" s="371"/>
    </row>
    <row r="166" spans="5:6" ht="12.75">
      <c r="E166" s="371"/>
      <c r="F166" s="371"/>
    </row>
    <row r="167" spans="5:6" ht="12.75">
      <c r="E167" s="371"/>
      <c r="F167" s="371"/>
    </row>
    <row r="168" spans="5:6" ht="12.75">
      <c r="E168" s="371"/>
      <c r="F168" s="371"/>
    </row>
    <row r="169" spans="5:6" ht="12.75">
      <c r="E169" s="371"/>
      <c r="F169" s="371"/>
    </row>
    <row r="170" spans="5:6" ht="12.75">
      <c r="E170" s="371"/>
      <c r="F170" s="371"/>
    </row>
    <row r="171" spans="5:6" ht="12.75">
      <c r="E171" s="371"/>
      <c r="F171" s="371"/>
    </row>
    <row r="172" spans="5:6" ht="12.7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E87" sqref="E87"/>
    </sheetView>
  </sheetViews>
  <sheetFormatPr defaultColWidth="11.00390625" defaultRowHeight="12.75"/>
  <cols>
    <col min="1" max="1" width="39.125" style="336" customWidth="1"/>
    <col min="2" max="2" width="10.375" style="417" customWidth="1"/>
    <col min="3" max="3" width="22.75390625" style="336" customWidth="1"/>
    <col min="4" max="4" width="21.2539062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75390625" style="336" customWidth="1"/>
  </cols>
  <sheetData>
    <row r="1" spans="1:6" ht="24" customHeight="1">
      <c r="A1" s="418" t="s">
        <v>628</v>
      </c>
      <c r="B1" s="418"/>
      <c r="C1" s="418"/>
      <c r="D1" s="418"/>
      <c r="E1" s="418"/>
      <c r="F1" s="419"/>
    </row>
    <row r="2" spans="1:6" ht="12.75">
      <c r="A2" s="420"/>
      <c r="B2" s="421"/>
      <c r="C2" s="422"/>
      <c r="D2" s="364"/>
      <c r="E2" s="423"/>
      <c r="F2" s="424"/>
    </row>
    <row r="3" spans="1:15" ht="13.5" customHeight="1">
      <c r="A3" s="425" t="s">
        <v>393</v>
      </c>
      <c r="B3" s="426">
        <f>'справка №1-БАЛАНС'!E3</f>
        <v>0</v>
      </c>
      <c r="C3" s="426"/>
      <c r="D3" s="138" t="s">
        <v>3</v>
      </c>
      <c r="E3" s="364">
        <f>'справка №1-БАЛАНС'!H3</f>
        <v>175002913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7</v>
      </c>
      <c r="B4" s="430" t="str">
        <f>'справка №1-БАЛАНС'!E5</f>
        <v>01.01.2009-31.12.2009</v>
      </c>
      <c r="C4" s="430"/>
      <c r="D4" s="140" t="s">
        <v>6</v>
      </c>
      <c r="E4" s="364" t="str">
        <f>'справка №1-БАЛАНС'!H4</f>
        <v> 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629</v>
      </c>
      <c r="B5" s="434"/>
      <c r="C5" s="435"/>
      <c r="D5" s="364"/>
      <c r="E5" s="436" t="s">
        <v>630</v>
      </c>
    </row>
    <row r="6" spans="1:14" s="353" customFormat="1" ht="12" customHeight="1">
      <c r="A6" s="437" t="s">
        <v>474</v>
      </c>
      <c r="B6" s="438" t="s">
        <v>11</v>
      </c>
      <c r="C6" s="439" t="s">
        <v>631</v>
      </c>
      <c r="D6" s="440" t="s">
        <v>632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633</v>
      </c>
      <c r="E7" s="445" t="s">
        <v>634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17</v>
      </c>
      <c r="B8" s="443" t="s">
        <v>18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.75">
      <c r="A9" s="444" t="s">
        <v>635</v>
      </c>
      <c r="B9" s="446" t="s">
        <v>636</v>
      </c>
      <c r="C9" s="447"/>
      <c r="D9" s="447"/>
      <c r="E9" s="448">
        <f>C9-D9</f>
        <v>0</v>
      </c>
      <c r="F9" s="449"/>
    </row>
    <row r="10" spans="1:6" ht="12.75">
      <c r="A10" s="444" t="s">
        <v>637</v>
      </c>
      <c r="B10" s="450"/>
      <c r="C10" s="451"/>
      <c r="D10" s="451"/>
      <c r="E10" s="448"/>
      <c r="F10" s="449"/>
    </row>
    <row r="11" spans="1:15" ht="12.75">
      <c r="A11" s="452" t="s">
        <v>638</v>
      </c>
      <c r="B11" s="453" t="s">
        <v>639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.75">
      <c r="A12" s="452" t="s">
        <v>640</v>
      </c>
      <c r="B12" s="453" t="s">
        <v>641</v>
      </c>
      <c r="C12" s="447"/>
      <c r="D12" s="447"/>
      <c r="E12" s="448">
        <f aca="true" t="shared" si="0" ref="E12:E42">C12-D12</f>
        <v>0</v>
      </c>
      <c r="F12" s="449"/>
    </row>
    <row r="13" spans="1:6" ht="12.75">
      <c r="A13" s="452" t="s">
        <v>642</v>
      </c>
      <c r="B13" s="453" t="s">
        <v>643</v>
      </c>
      <c r="C13" s="447"/>
      <c r="D13" s="447"/>
      <c r="E13" s="448">
        <f t="shared" si="0"/>
        <v>0</v>
      </c>
      <c r="F13" s="449"/>
    </row>
    <row r="14" spans="1:6" ht="12.75">
      <c r="A14" s="452" t="s">
        <v>644</v>
      </c>
      <c r="B14" s="453" t="s">
        <v>645</v>
      </c>
      <c r="C14" s="447"/>
      <c r="D14" s="447"/>
      <c r="E14" s="448">
        <f t="shared" si="0"/>
        <v>0</v>
      </c>
      <c r="F14" s="449"/>
    </row>
    <row r="15" spans="1:6" ht="12.75">
      <c r="A15" s="452" t="s">
        <v>646</v>
      </c>
      <c r="B15" s="453" t="s">
        <v>647</v>
      </c>
      <c r="C15" s="447"/>
      <c r="D15" s="447"/>
      <c r="E15" s="448">
        <f t="shared" si="0"/>
        <v>0</v>
      </c>
      <c r="F15" s="449"/>
    </row>
    <row r="16" spans="1:15" ht="12.75">
      <c r="A16" s="452" t="s">
        <v>648</v>
      </c>
      <c r="B16" s="453" t="s">
        <v>649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.75">
      <c r="A17" s="452" t="s">
        <v>650</v>
      </c>
      <c r="B17" s="453" t="s">
        <v>651</v>
      </c>
      <c r="C17" s="447"/>
      <c r="D17" s="447"/>
      <c r="E17" s="448">
        <f t="shared" si="0"/>
        <v>0</v>
      </c>
      <c r="F17" s="449"/>
    </row>
    <row r="18" spans="1:6" ht="12.75">
      <c r="A18" s="452" t="s">
        <v>644</v>
      </c>
      <c r="B18" s="453" t="s">
        <v>652</v>
      </c>
      <c r="C18" s="447"/>
      <c r="D18" s="447"/>
      <c r="E18" s="448">
        <f t="shared" si="0"/>
        <v>0</v>
      </c>
      <c r="F18" s="449"/>
    </row>
    <row r="19" spans="1:15" ht="12.75">
      <c r="A19" s="455" t="s">
        <v>653</v>
      </c>
      <c r="B19" s="446" t="s">
        <v>654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.75">
      <c r="A20" s="444" t="s">
        <v>655</v>
      </c>
      <c r="B20" s="450"/>
      <c r="C20" s="454"/>
      <c r="D20" s="451"/>
      <c r="E20" s="448">
        <f t="shared" si="0"/>
        <v>0</v>
      </c>
      <c r="F20" s="449"/>
    </row>
    <row r="21" spans="1:6" ht="12.75">
      <c r="A21" s="452" t="s">
        <v>656</v>
      </c>
      <c r="B21" s="446" t="s">
        <v>657</v>
      </c>
      <c r="C21" s="447"/>
      <c r="D21" s="447"/>
      <c r="E21" s="448">
        <f t="shared" si="0"/>
        <v>0</v>
      </c>
      <c r="F21" s="449"/>
    </row>
    <row r="22" spans="1:6" ht="12.75">
      <c r="A22" s="452"/>
      <c r="B22" s="450"/>
      <c r="C22" s="454"/>
      <c r="D22" s="451"/>
      <c r="E22" s="448"/>
      <c r="F22" s="449"/>
    </row>
    <row r="23" spans="1:6" ht="12.75">
      <c r="A23" s="444" t="s">
        <v>658</v>
      </c>
      <c r="B23" s="457"/>
      <c r="C23" s="454"/>
      <c r="D23" s="451"/>
      <c r="E23" s="448"/>
      <c r="F23" s="449"/>
    </row>
    <row r="24" spans="1:15" ht="12.75">
      <c r="A24" s="452" t="s">
        <v>659</v>
      </c>
      <c r="B24" s="453" t="s">
        <v>660</v>
      </c>
      <c r="C24" s="454">
        <f>SUM(C25:C27)</f>
        <v>934</v>
      </c>
      <c r="D24" s="454">
        <f>SUM(D25:D27)</f>
        <v>934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.75">
      <c r="A25" s="452" t="s">
        <v>661</v>
      </c>
      <c r="B25" s="453" t="s">
        <v>662</v>
      </c>
      <c r="C25" s="447">
        <v>934</v>
      </c>
      <c r="D25" s="447">
        <v>934</v>
      </c>
      <c r="E25" s="448">
        <f t="shared" si="0"/>
        <v>0</v>
      </c>
      <c r="F25" s="449"/>
    </row>
    <row r="26" spans="1:6" ht="12.75">
      <c r="A26" s="452" t="s">
        <v>663</v>
      </c>
      <c r="B26" s="453" t="s">
        <v>664</v>
      </c>
      <c r="C26" s="447"/>
      <c r="D26" s="447"/>
      <c r="E26" s="448">
        <f t="shared" si="0"/>
        <v>0</v>
      </c>
      <c r="F26" s="449"/>
    </row>
    <row r="27" spans="1:6" ht="12.75">
      <c r="A27" s="452" t="s">
        <v>665</v>
      </c>
      <c r="B27" s="453" t="s">
        <v>666</v>
      </c>
      <c r="C27" s="447"/>
      <c r="D27" s="447"/>
      <c r="E27" s="448">
        <f t="shared" si="0"/>
        <v>0</v>
      </c>
      <c r="F27" s="449"/>
    </row>
    <row r="28" spans="1:6" ht="12.75">
      <c r="A28" s="452" t="s">
        <v>667</v>
      </c>
      <c r="B28" s="453" t="s">
        <v>668</v>
      </c>
      <c r="C28" s="447"/>
      <c r="D28" s="447"/>
      <c r="E28" s="448">
        <f t="shared" si="0"/>
        <v>0</v>
      </c>
      <c r="F28" s="449"/>
    </row>
    <row r="29" spans="1:6" ht="12.75">
      <c r="A29" s="452" t="s">
        <v>669</v>
      </c>
      <c r="B29" s="453" t="s">
        <v>670</v>
      </c>
      <c r="C29" s="447"/>
      <c r="D29" s="447"/>
      <c r="E29" s="448">
        <f t="shared" si="0"/>
        <v>0</v>
      </c>
      <c r="F29" s="449"/>
    </row>
    <row r="30" spans="1:6" ht="12.75">
      <c r="A30" s="452" t="s">
        <v>671</v>
      </c>
      <c r="B30" s="453" t="s">
        <v>672</v>
      </c>
      <c r="C30" s="447"/>
      <c r="D30" s="447"/>
      <c r="E30" s="448">
        <f t="shared" si="0"/>
        <v>0</v>
      </c>
      <c r="F30" s="449"/>
    </row>
    <row r="31" spans="1:6" ht="12.75">
      <c r="A31" s="452" t="s">
        <v>673</v>
      </c>
      <c r="B31" s="453" t="s">
        <v>674</v>
      </c>
      <c r="C31" s="447"/>
      <c r="D31" s="447"/>
      <c r="E31" s="448">
        <f t="shared" si="0"/>
        <v>0</v>
      </c>
      <c r="F31" s="449"/>
    </row>
    <row r="32" spans="1:6" ht="12.75">
      <c r="A32" s="452" t="s">
        <v>675</v>
      </c>
      <c r="B32" s="453" t="s">
        <v>676</v>
      </c>
      <c r="C32" s="447"/>
      <c r="D32" s="447"/>
      <c r="E32" s="448">
        <f t="shared" si="0"/>
        <v>0</v>
      </c>
      <c r="F32" s="449"/>
    </row>
    <row r="33" spans="1:15" ht="12.75">
      <c r="A33" s="452" t="s">
        <v>677</v>
      </c>
      <c r="B33" s="453" t="s">
        <v>678</v>
      </c>
      <c r="C33" s="458">
        <f>SUM(C34:C37)</f>
        <v>1</v>
      </c>
      <c r="D33" s="458">
        <f>SUM(D34:D37)</f>
        <v>1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.75">
      <c r="A34" s="452" t="s">
        <v>679</v>
      </c>
      <c r="B34" s="453" t="s">
        <v>680</v>
      </c>
      <c r="C34" s="447"/>
      <c r="D34" s="447"/>
      <c r="E34" s="448">
        <f t="shared" si="0"/>
        <v>0</v>
      </c>
      <c r="F34" s="449"/>
    </row>
    <row r="35" spans="1:6" ht="12.75">
      <c r="A35" s="452" t="s">
        <v>681</v>
      </c>
      <c r="B35" s="453" t="s">
        <v>682</v>
      </c>
      <c r="C35" s="447">
        <v>1</v>
      </c>
      <c r="D35" s="447">
        <v>1</v>
      </c>
      <c r="E35" s="448">
        <f t="shared" si="0"/>
        <v>0</v>
      </c>
      <c r="F35" s="449"/>
    </row>
    <row r="36" spans="1:6" ht="12.75">
      <c r="A36" s="452" t="s">
        <v>683</v>
      </c>
      <c r="B36" s="453" t="s">
        <v>684</v>
      </c>
      <c r="C36" s="447"/>
      <c r="D36" s="447"/>
      <c r="E36" s="448">
        <f t="shared" si="0"/>
        <v>0</v>
      </c>
      <c r="F36" s="449"/>
    </row>
    <row r="37" spans="1:6" ht="12.75">
      <c r="A37" s="452" t="s">
        <v>685</v>
      </c>
      <c r="B37" s="453" t="s">
        <v>686</v>
      </c>
      <c r="C37" s="447"/>
      <c r="D37" s="447"/>
      <c r="E37" s="448">
        <f t="shared" si="0"/>
        <v>0</v>
      </c>
      <c r="F37" s="449"/>
    </row>
    <row r="38" spans="1:15" ht="12.75">
      <c r="A38" s="452" t="s">
        <v>687</v>
      </c>
      <c r="B38" s="453" t="s">
        <v>688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.75">
      <c r="A39" s="452" t="s">
        <v>689</v>
      </c>
      <c r="B39" s="453" t="s">
        <v>690</v>
      </c>
      <c r="C39" s="447"/>
      <c r="D39" s="447"/>
      <c r="E39" s="448">
        <f t="shared" si="0"/>
        <v>0</v>
      </c>
      <c r="F39" s="449"/>
    </row>
    <row r="40" spans="1:6" ht="12.75">
      <c r="A40" s="452" t="s">
        <v>691</v>
      </c>
      <c r="B40" s="453" t="s">
        <v>692</v>
      </c>
      <c r="C40" s="447"/>
      <c r="D40" s="447"/>
      <c r="E40" s="448">
        <f t="shared" si="0"/>
        <v>0</v>
      </c>
      <c r="F40" s="449"/>
    </row>
    <row r="41" spans="1:6" ht="12.75">
      <c r="A41" s="452" t="s">
        <v>693</v>
      </c>
      <c r="B41" s="453" t="s">
        <v>694</v>
      </c>
      <c r="C41" s="447"/>
      <c r="D41" s="447"/>
      <c r="E41" s="448">
        <f t="shared" si="0"/>
        <v>0</v>
      </c>
      <c r="F41" s="449"/>
    </row>
    <row r="42" spans="1:6" ht="12.75">
      <c r="A42" s="452" t="s">
        <v>695</v>
      </c>
      <c r="B42" s="453" t="s">
        <v>696</v>
      </c>
      <c r="C42" s="447"/>
      <c r="D42" s="447"/>
      <c r="E42" s="448">
        <f t="shared" si="0"/>
        <v>0</v>
      </c>
      <c r="F42" s="449"/>
    </row>
    <row r="43" spans="1:15" ht="12.75">
      <c r="A43" s="455" t="s">
        <v>697</v>
      </c>
      <c r="B43" s="446" t="s">
        <v>698</v>
      </c>
      <c r="C43" s="451">
        <f>C24+C28+C29+C31+C30+C32+C33+C38</f>
        <v>935</v>
      </c>
      <c r="D43" s="451">
        <f>D24+D28+D29+D31+D30+D32+D33+D38</f>
        <v>935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.75">
      <c r="A44" s="444" t="s">
        <v>699</v>
      </c>
      <c r="B44" s="450" t="s">
        <v>700</v>
      </c>
      <c r="C44" s="460">
        <f>C43+C21+C19+C9</f>
        <v>935</v>
      </c>
      <c r="D44" s="460">
        <f>D43+D21+D19+D9</f>
        <v>935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2.7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2.7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.75">
      <c r="A47" s="461" t="s">
        <v>701</v>
      </c>
      <c r="B47" s="462"/>
      <c r="C47" s="465"/>
      <c r="D47" s="465"/>
      <c r="E47" s="465"/>
      <c r="F47" s="441" t="s">
        <v>281</v>
      </c>
    </row>
    <row r="48" spans="1:6" s="353" customFormat="1" ht="24" customHeight="1">
      <c r="A48" s="437" t="s">
        <v>474</v>
      </c>
      <c r="B48" s="438" t="s">
        <v>11</v>
      </c>
      <c r="C48" s="466" t="s">
        <v>702</v>
      </c>
      <c r="D48" s="440" t="s">
        <v>703</v>
      </c>
      <c r="E48" s="440"/>
      <c r="F48" s="440" t="s">
        <v>704</v>
      </c>
    </row>
    <row r="49" spans="1:6" s="353" customFormat="1" ht="12">
      <c r="A49" s="437"/>
      <c r="B49" s="443"/>
      <c r="C49" s="466"/>
      <c r="D49" s="444" t="s">
        <v>633</v>
      </c>
      <c r="E49" s="444" t="s">
        <v>634</v>
      </c>
      <c r="F49" s="440"/>
    </row>
    <row r="50" spans="1:6" s="353" customFormat="1" ht="12">
      <c r="A50" s="440" t="s">
        <v>17</v>
      </c>
      <c r="B50" s="443" t="s">
        <v>18</v>
      </c>
      <c r="C50" s="440">
        <v>1</v>
      </c>
      <c r="D50" s="440">
        <v>2</v>
      </c>
      <c r="E50" s="467">
        <v>3</v>
      </c>
      <c r="F50" s="467">
        <v>4</v>
      </c>
    </row>
    <row r="51" spans="1:6" ht="12.75">
      <c r="A51" s="444" t="s">
        <v>705</v>
      </c>
      <c r="B51" s="457"/>
      <c r="C51" s="460"/>
      <c r="D51" s="460"/>
      <c r="E51" s="460"/>
      <c r="F51" s="468"/>
    </row>
    <row r="52" spans="1:16" ht="23.25">
      <c r="A52" s="452" t="s">
        <v>706</v>
      </c>
      <c r="B52" s="453" t="s">
        <v>707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.75">
      <c r="A53" s="452" t="s">
        <v>708</v>
      </c>
      <c r="B53" s="453" t="s">
        <v>709</v>
      </c>
      <c r="C53" s="447"/>
      <c r="D53" s="447"/>
      <c r="E53" s="454">
        <f>C53-D53</f>
        <v>0</v>
      </c>
      <c r="F53" s="447"/>
    </row>
    <row r="54" spans="1:6" ht="12.75">
      <c r="A54" s="452" t="s">
        <v>710</v>
      </c>
      <c r="B54" s="453" t="s">
        <v>711</v>
      </c>
      <c r="C54" s="447"/>
      <c r="D54" s="447"/>
      <c r="E54" s="454">
        <f aca="true" t="shared" si="1" ref="E54:E95">C54-D54</f>
        <v>0</v>
      </c>
      <c r="F54" s="447"/>
    </row>
    <row r="55" spans="1:6" ht="12.75">
      <c r="A55" s="452" t="s">
        <v>695</v>
      </c>
      <c r="B55" s="453" t="s">
        <v>712</v>
      </c>
      <c r="C55" s="447"/>
      <c r="D55" s="447"/>
      <c r="E55" s="454">
        <f t="shared" si="1"/>
        <v>0</v>
      </c>
      <c r="F55" s="447"/>
    </row>
    <row r="56" spans="1:16" ht="23.25">
      <c r="A56" s="452" t="s">
        <v>713</v>
      </c>
      <c r="B56" s="453" t="s">
        <v>714</v>
      </c>
      <c r="C56" s="460">
        <f>C57+C59</f>
        <v>96</v>
      </c>
      <c r="D56" s="460">
        <f>D57+D59</f>
        <v>96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.75">
      <c r="A57" s="452" t="s">
        <v>715</v>
      </c>
      <c r="B57" s="453" t="s">
        <v>716</v>
      </c>
      <c r="C57" s="447">
        <v>96</v>
      </c>
      <c r="D57" s="447">
        <v>96</v>
      </c>
      <c r="E57" s="454">
        <f t="shared" si="1"/>
        <v>0</v>
      </c>
      <c r="F57" s="447"/>
    </row>
    <row r="58" spans="1:6" ht="12.75">
      <c r="A58" s="469" t="s">
        <v>717</v>
      </c>
      <c r="B58" s="453" t="s">
        <v>718</v>
      </c>
      <c r="C58" s="470"/>
      <c r="D58" s="470"/>
      <c r="E58" s="454">
        <f t="shared" si="1"/>
        <v>0</v>
      </c>
      <c r="F58" s="470"/>
    </row>
    <row r="59" spans="1:6" ht="12.75">
      <c r="A59" s="469" t="s">
        <v>719</v>
      </c>
      <c r="B59" s="453" t="s">
        <v>720</v>
      </c>
      <c r="C59" s="447"/>
      <c r="D59" s="447"/>
      <c r="E59" s="454">
        <f t="shared" si="1"/>
        <v>0</v>
      </c>
      <c r="F59" s="447"/>
    </row>
    <row r="60" spans="1:6" ht="12.75">
      <c r="A60" s="469" t="s">
        <v>717</v>
      </c>
      <c r="B60" s="453" t="s">
        <v>721</v>
      </c>
      <c r="C60" s="470"/>
      <c r="D60" s="470"/>
      <c r="E60" s="454">
        <f t="shared" si="1"/>
        <v>0</v>
      </c>
      <c r="F60" s="470"/>
    </row>
    <row r="61" spans="1:6" ht="12.75">
      <c r="A61" s="452" t="s">
        <v>142</v>
      </c>
      <c r="B61" s="453" t="s">
        <v>722</v>
      </c>
      <c r="C61" s="447"/>
      <c r="D61" s="447"/>
      <c r="E61" s="454">
        <f t="shared" si="1"/>
        <v>0</v>
      </c>
      <c r="F61" s="471"/>
    </row>
    <row r="62" spans="1:6" ht="12.75">
      <c r="A62" s="452" t="s">
        <v>145</v>
      </c>
      <c r="B62" s="453" t="s">
        <v>723</v>
      </c>
      <c r="C62" s="447"/>
      <c r="D62" s="447"/>
      <c r="E62" s="454">
        <f t="shared" si="1"/>
        <v>0</v>
      </c>
      <c r="F62" s="471"/>
    </row>
    <row r="63" spans="1:6" ht="12.75">
      <c r="A63" s="452" t="s">
        <v>724</v>
      </c>
      <c r="B63" s="453" t="s">
        <v>725</v>
      </c>
      <c r="C63" s="447"/>
      <c r="D63" s="447"/>
      <c r="E63" s="454">
        <f t="shared" si="1"/>
        <v>0</v>
      </c>
      <c r="F63" s="471"/>
    </row>
    <row r="64" spans="1:6" ht="12.75">
      <c r="A64" s="452" t="s">
        <v>726</v>
      </c>
      <c r="B64" s="453" t="s">
        <v>727</v>
      </c>
      <c r="C64" s="447"/>
      <c r="D64" s="447"/>
      <c r="E64" s="454">
        <f t="shared" si="1"/>
        <v>0</v>
      </c>
      <c r="F64" s="471"/>
    </row>
    <row r="65" spans="1:6" ht="12.75">
      <c r="A65" s="452" t="s">
        <v>728</v>
      </c>
      <c r="B65" s="453" t="s">
        <v>729</v>
      </c>
      <c r="C65" s="470"/>
      <c r="D65" s="470"/>
      <c r="E65" s="454">
        <f t="shared" si="1"/>
        <v>0</v>
      </c>
      <c r="F65" s="472"/>
    </row>
    <row r="66" spans="1:16" ht="12.75">
      <c r="A66" s="455" t="s">
        <v>730</v>
      </c>
      <c r="B66" s="446" t="s">
        <v>731</v>
      </c>
      <c r="C66" s="460">
        <f>C52+C56+C61+C62+C63+C64</f>
        <v>96</v>
      </c>
      <c r="D66" s="460">
        <f>D52+D56+D61+D62+D63+D64</f>
        <v>96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.75">
      <c r="A67" s="444" t="s">
        <v>732</v>
      </c>
      <c r="B67" s="450"/>
      <c r="C67" s="451"/>
      <c r="D67" s="451"/>
      <c r="E67" s="454"/>
      <c r="F67" s="473"/>
    </row>
    <row r="68" spans="1:6" ht="12.75">
      <c r="A68" s="452" t="s">
        <v>733</v>
      </c>
      <c r="B68" s="474" t="s">
        <v>734</v>
      </c>
      <c r="C68" s="447"/>
      <c r="D68" s="447"/>
      <c r="E68" s="454">
        <f t="shared" si="1"/>
        <v>0</v>
      </c>
      <c r="F68" s="471"/>
    </row>
    <row r="69" spans="1:6" ht="12.75">
      <c r="A69" s="444"/>
      <c r="B69" s="450"/>
      <c r="C69" s="451"/>
      <c r="D69" s="451"/>
      <c r="E69" s="454"/>
      <c r="F69" s="473"/>
    </row>
    <row r="70" spans="1:6" ht="12.75">
      <c r="A70" s="444" t="s">
        <v>735</v>
      </c>
      <c r="B70" s="457"/>
      <c r="C70" s="451"/>
      <c r="D70" s="451"/>
      <c r="E70" s="454"/>
      <c r="F70" s="473"/>
    </row>
    <row r="71" spans="1:16" ht="23.25">
      <c r="A71" s="452" t="s">
        <v>706</v>
      </c>
      <c r="B71" s="453" t="s">
        <v>736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.75">
      <c r="A72" s="452" t="s">
        <v>737</v>
      </c>
      <c r="B72" s="453" t="s">
        <v>738</v>
      </c>
      <c r="C72" s="447"/>
      <c r="D72" s="447"/>
      <c r="E72" s="454">
        <f t="shared" si="1"/>
        <v>0</v>
      </c>
      <c r="F72" s="471"/>
    </row>
    <row r="73" spans="1:6" ht="12.75">
      <c r="A73" s="452" t="s">
        <v>739</v>
      </c>
      <c r="B73" s="453" t="s">
        <v>740</v>
      </c>
      <c r="C73" s="447"/>
      <c r="D73" s="447"/>
      <c r="E73" s="454">
        <f t="shared" si="1"/>
        <v>0</v>
      </c>
      <c r="F73" s="471"/>
    </row>
    <row r="74" spans="1:6" ht="12.75">
      <c r="A74" s="452" t="s">
        <v>741</v>
      </c>
      <c r="B74" s="453" t="s">
        <v>742</v>
      </c>
      <c r="C74" s="447"/>
      <c r="D74" s="447"/>
      <c r="E74" s="454">
        <f t="shared" si="1"/>
        <v>0</v>
      </c>
      <c r="F74" s="471"/>
    </row>
    <row r="75" spans="1:16" ht="23.25">
      <c r="A75" s="452" t="s">
        <v>713</v>
      </c>
      <c r="B75" s="453" t="s">
        <v>743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.75">
      <c r="A76" s="452" t="s">
        <v>744</v>
      </c>
      <c r="B76" s="453" t="s">
        <v>745</v>
      </c>
      <c r="C76" s="447"/>
      <c r="D76" s="447"/>
      <c r="E76" s="454">
        <f t="shared" si="1"/>
        <v>0</v>
      </c>
      <c r="F76" s="447"/>
    </row>
    <row r="77" spans="1:6" ht="12.75">
      <c r="A77" s="452" t="s">
        <v>746</v>
      </c>
      <c r="B77" s="453" t="s">
        <v>747</v>
      </c>
      <c r="C77" s="470"/>
      <c r="D77" s="470"/>
      <c r="E77" s="454">
        <f t="shared" si="1"/>
        <v>0</v>
      </c>
      <c r="F77" s="470"/>
    </row>
    <row r="78" spans="1:6" ht="12.75">
      <c r="A78" s="452" t="s">
        <v>748</v>
      </c>
      <c r="B78" s="453" t="s">
        <v>749</v>
      </c>
      <c r="C78" s="447"/>
      <c r="D78" s="447"/>
      <c r="E78" s="454">
        <f t="shared" si="1"/>
        <v>0</v>
      </c>
      <c r="F78" s="447"/>
    </row>
    <row r="79" spans="1:6" ht="12.75">
      <c r="A79" s="452" t="s">
        <v>717</v>
      </c>
      <c r="B79" s="453" t="s">
        <v>750</v>
      </c>
      <c r="C79" s="470"/>
      <c r="D79" s="470"/>
      <c r="E79" s="454">
        <f t="shared" si="1"/>
        <v>0</v>
      </c>
      <c r="F79" s="470"/>
    </row>
    <row r="80" spans="1:16" ht="12.75">
      <c r="A80" s="452" t="s">
        <v>751</v>
      </c>
      <c r="B80" s="453" t="s">
        <v>752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.75">
      <c r="A81" s="452" t="s">
        <v>753</v>
      </c>
      <c r="B81" s="453" t="s">
        <v>754</v>
      </c>
      <c r="C81" s="447"/>
      <c r="D81" s="447"/>
      <c r="E81" s="454">
        <f t="shared" si="1"/>
        <v>0</v>
      </c>
      <c r="F81" s="447"/>
    </row>
    <row r="82" spans="1:6" ht="12.75">
      <c r="A82" s="452" t="s">
        <v>755</v>
      </c>
      <c r="B82" s="453" t="s">
        <v>756</v>
      </c>
      <c r="C82" s="447"/>
      <c r="D82" s="447"/>
      <c r="E82" s="454">
        <f t="shared" si="1"/>
        <v>0</v>
      </c>
      <c r="F82" s="447"/>
    </row>
    <row r="83" spans="1:6" ht="23.25">
      <c r="A83" s="452" t="s">
        <v>757</v>
      </c>
      <c r="B83" s="453" t="s">
        <v>758</v>
      </c>
      <c r="C83" s="447"/>
      <c r="D83" s="447"/>
      <c r="E83" s="454">
        <f t="shared" si="1"/>
        <v>0</v>
      </c>
      <c r="F83" s="447"/>
    </row>
    <row r="84" spans="1:6" ht="12.75">
      <c r="A84" s="452" t="s">
        <v>759</v>
      </c>
      <c r="B84" s="453" t="s">
        <v>760</v>
      </c>
      <c r="C84" s="447"/>
      <c r="D84" s="447"/>
      <c r="E84" s="454">
        <f t="shared" si="1"/>
        <v>0</v>
      </c>
      <c r="F84" s="447"/>
    </row>
    <row r="85" spans="1:16" ht="12.75">
      <c r="A85" s="452" t="s">
        <v>761</v>
      </c>
      <c r="B85" s="453" t="s">
        <v>762</v>
      </c>
      <c r="C85" s="451">
        <f>SUM(C86:C90)+C94</f>
        <v>3</v>
      </c>
      <c r="D85" s="451">
        <f>SUM(D86:D90)+D94</f>
        <v>3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.75">
      <c r="A86" s="452" t="s">
        <v>763</v>
      </c>
      <c r="B86" s="453" t="s">
        <v>764</v>
      </c>
      <c r="C86" s="447"/>
      <c r="D86" s="447"/>
      <c r="E86" s="454">
        <f t="shared" si="1"/>
        <v>0</v>
      </c>
      <c r="F86" s="447"/>
    </row>
    <row r="87" spans="1:6" ht="12.75">
      <c r="A87" s="452" t="s">
        <v>765</v>
      </c>
      <c r="B87" s="453" t="s">
        <v>766</v>
      </c>
      <c r="C87" s="447">
        <v>3</v>
      </c>
      <c r="D87" s="447">
        <v>3</v>
      </c>
      <c r="E87" s="454">
        <f t="shared" si="1"/>
        <v>0</v>
      </c>
      <c r="F87" s="447"/>
    </row>
    <row r="88" spans="1:6" ht="12.75">
      <c r="A88" s="452" t="s">
        <v>767</v>
      </c>
      <c r="B88" s="453" t="s">
        <v>768</v>
      </c>
      <c r="C88" s="447"/>
      <c r="D88" s="447"/>
      <c r="E88" s="454">
        <f t="shared" si="1"/>
        <v>0</v>
      </c>
      <c r="F88" s="447"/>
    </row>
    <row r="89" spans="1:6" ht="12.75">
      <c r="A89" s="452" t="s">
        <v>769</v>
      </c>
      <c r="B89" s="453" t="s">
        <v>770</v>
      </c>
      <c r="C89" s="447"/>
      <c r="D89" s="447"/>
      <c r="E89" s="454">
        <f t="shared" si="1"/>
        <v>0</v>
      </c>
      <c r="F89" s="447"/>
    </row>
    <row r="90" spans="1:16" ht="12.75">
      <c r="A90" s="452" t="s">
        <v>771</v>
      </c>
      <c r="B90" s="453" t="s">
        <v>772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.75">
      <c r="A91" s="452" t="s">
        <v>773</v>
      </c>
      <c r="B91" s="453" t="s">
        <v>774</v>
      </c>
      <c r="C91" s="447"/>
      <c r="D91" s="447"/>
      <c r="E91" s="454">
        <f t="shared" si="1"/>
        <v>0</v>
      </c>
      <c r="F91" s="447"/>
    </row>
    <row r="92" spans="1:6" ht="12.75">
      <c r="A92" s="452" t="s">
        <v>681</v>
      </c>
      <c r="B92" s="453" t="s">
        <v>775</v>
      </c>
      <c r="C92" s="447"/>
      <c r="D92" s="447"/>
      <c r="E92" s="454">
        <f t="shared" si="1"/>
        <v>0</v>
      </c>
      <c r="F92" s="447"/>
    </row>
    <row r="93" spans="1:6" ht="12.75">
      <c r="A93" s="452" t="s">
        <v>685</v>
      </c>
      <c r="B93" s="453" t="s">
        <v>776</v>
      </c>
      <c r="C93" s="447"/>
      <c r="D93" s="447"/>
      <c r="E93" s="454">
        <f t="shared" si="1"/>
        <v>0</v>
      </c>
      <c r="F93" s="447"/>
    </row>
    <row r="94" spans="1:6" ht="12.75">
      <c r="A94" s="452" t="s">
        <v>777</v>
      </c>
      <c r="B94" s="453" t="s">
        <v>778</v>
      </c>
      <c r="C94" s="447"/>
      <c r="D94" s="447"/>
      <c r="E94" s="454">
        <f t="shared" si="1"/>
        <v>0</v>
      </c>
      <c r="F94" s="447"/>
    </row>
    <row r="95" spans="1:6" ht="12.75">
      <c r="A95" s="452" t="s">
        <v>779</v>
      </c>
      <c r="B95" s="453" t="s">
        <v>780</v>
      </c>
      <c r="C95" s="447"/>
      <c r="D95" s="447"/>
      <c r="E95" s="454">
        <f t="shared" si="1"/>
        <v>0</v>
      </c>
      <c r="F95" s="471"/>
    </row>
    <row r="96" spans="1:16" ht="12.75">
      <c r="A96" s="455" t="s">
        <v>781</v>
      </c>
      <c r="B96" s="474" t="s">
        <v>782</v>
      </c>
      <c r="C96" s="451">
        <f>C85+C80+C75+C71+C95</f>
        <v>3</v>
      </c>
      <c r="D96" s="451">
        <f>D85+D80+D75+D71+D95</f>
        <v>3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.75">
      <c r="A97" s="444" t="s">
        <v>783</v>
      </c>
      <c r="B97" s="450" t="s">
        <v>784</v>
      </c>
      <c r="C97" s="451">
        <f>C96+C68+C66</f>
        <v>99</v>
      </c>
      <c r="D97" s="451">
        <f>D96+D68+D66</f>
        <v>99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2.75">
      <c r="A98" s="465"/>
      <c r="B98" s="475"/>
      <c r="C98" s="476"/>
      <c r="D98" s="476"/>
      <c r="E98" s="476"/>
      <c r="F98" s="477"/>
    </row>
    <row r="99" spans="1:27" ht="12.75">
      <c r="A99" s="461" t="s">
        <v>785</v>
      </c>
      <c r="B99" s="418"/>
      <c r="C99" s="476"/>
      <c r="D99" s="476"/>
      <c r="E99" s="476"/>
      <c r="F99" s="478" t="s">
        <v>538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474</v>
      </c>
      <c r="B100" s="450" t="s">
        <v>475</v>
      </c>
      <c r="C100" s="440" t="s">
        <v>786</v>
      </c>
      <c r="D100" s="440" t="s">
        <v>787</v>
      </c>
      <c r="E100" s="440" t="s">
        <v>788</v>
      </c>
      <c r="F100" s="440" t="s">
        <v>789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17</v>
      </c>
      <c r="B101" s="450" t="s">
        <v>18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.75">
      <c r="A102" s="452" t="s">
        <v>790</v>
      </c>
      <c r="B102" s="453" t="s">
        <v>791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.75">
      <c r="A103" s="452" t="s">
        <v>792</v>
      </c>
      <c r="B103" s="453" t="s">
        <v>793</v>
      </c>
      <c r="C103" s="447"/>
      <c r="D103" s="447"/>
      <c r="E103" s="447"/>
      <c r="F103" s="481">
        <f>C103+D103-E103</f>
        <v>0</v>
      </c>
    </row>
    <row r="104" spans="1:6" ht="12.75">
      <c r="A104" s="452" t="s">
        <v>794</v>
      </c>
      <c r="B104" s="453" t="s">
        <v>795</v>
      </c>
      <c r="C104" s="447"/>
      <c r="D104" s="447"/>
      <c r="E104" s="447"/>
      <c r="F104" s="481">
        <f>C104+D104-E104</f>
        <v>0</v>
      </c>
    </row>
    <row r="105" spans="1:16" ht="12.75">
      <c r="A105" s="482" t="s">
        <v>796</v>
      </c>
      <c r="B105" s="450" t="s">
        <v>797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.75">
      <c r="A106" s="483" t="s">
        <v>798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799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2.75">
      <c r="A108" s="461"/>
      <c r="B108" s="462"/>
      <c r="C108" s="461"/>
      <c r="D108" s="461"/>
      <c r="E108" s="461"/>
      <c r="F108" s="441"/>
    </row>
    <row r="109" spans="1:6" ht="12" customHeight="1">
      <c r="A109" s="486" t="s">
        <v>800</v>
      </c>
      <c r="B109" s="486"/>
      <c r="C109" s="486" t="s">
        <v>390</v>
      </c>
      <c r="D109" s="486"/>
      <c r="E109" s="486"/>
      <c r="F109" s="486"/>
    </row>
    <row r="110" spans="1:6" ht="12.75">
      <c r="A110" s="487"/>
      <c r="B110" s="488"/>
      <c r="C110" s="487"/>
      <c r="D110" s="487"/>
      <c r="E110" s="487"/>
      <c r="F110" s="489"/>
    </row>
    <row r="111" spans="1:6" ht="12" customHeight="1">
      <c r="A111" s="487"/>
      <c r="B111" s="488"/>
      <c r="C111" s="486" t="s">
        <v>391</v>
      </c>
      <c r="D111" s="486"/>
      <c r="E111" s="486"/>
      <c r="F111" s="486"/>
    </row>
    <row r="112" spans="1:6" ht="12.75">
      <c r="A112" s="337"/>
      <c r="B112" s="490"/>
      <c r="C112" s="337"/>
      <c r="D112" s="337"/>
      <c r="E112" s="337"/>
      <c r="F112" s="337"/>
    </row>
    <row r="113" spans="1:6" ht="12.75">
      <c r="A113" s="337"/>
      <c r="B113" s="490"/>
      <c r="C113" s="337"/>
      <c r="D113" s="337"/>
      <c r="E113" s="337"/>
      <c r="F113" s="337"/>
    </row>
    <row r="114" spans="1:6" ht="12.75">
      <c r="A114" s="337"/>
      <c r="B114" s="490"/>
      <c r="C114" s="337"/>
      <c r="D114" s="337"/>
      <c r="E114" s="337"/>
      <c r="F114" s="337"/>
    </row>
    <row r="115" spans="1:6" ht="12.7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19" sqref="A19"/>
    </sheetView>
  </sheetViews>
  <sheetFormatPr defaultColWidth="11.00390625" defaultRowHeight="12.75"/>
  <cols>
    <col min="1" max="1" width="52.75390625" style="364" customWidth="1"/>
    <col min="2" max="2" width="9.125" style="491" customWidth="1"/>
    <col min="3" max="3" width="12.875" style="364" customWidth="1"/>
    <col min="4" max="4" width="12.75390625" style="364" customWidth="1"/>
    <col min="5" max="5" width="12.875" style="364" customWidth="1"/>
    <col min="6" max="6" width="11.375" style="364" customWidth="1"/>
    <col min="7" max="7" width="12.375" style="364" customWidth="1"/>
    <col min="8" max="8" width="14.125" style="364" customWidth="1"/>
    <col min="9" max="9" width="14.00390625" style="364" customWidth="1"/>
    <col min="10" max="16384" width="10.75390625" style="364" customWidth="1"/>
  </cols>
  <sheetData>
    <row r="1" spans="1:9" ht="12.7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.75">
      <c r="A2" s="492"/>
      <c r="B2" s="493"/>
      <c r="C2" s="494"/>
      <c r="D2" s="495"/>
      <c r="E2" s="494" t="s">
        <v>801</v>
      </c>
      <c r="F2" s="494"/>
      <c r="G2" s="494"/>
      <c r="H2" s="492"/>
      <c r="I2" s="492"/>
    </row>
    <row r="3" spans="1:9" ht="12" customHeight="1">
      <c r="A3" s="492"/>
      <c r="B3" s="493"/>
      <c r="C3" s="496" t="s">
        <v>802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393</v>
      </c>
      <c r="B4" s="498">
        <f>'справка №1-БАЛАНС'!E3</f>
        <v>0</v>
      </c>
      <c r="C4" s="498"/>
      <c r="D4" s="498"/>
      <c r="E4" s="498"/>
      <c r="F4" s="498"/>
      <c r="G4" s="499" t="s">
        <v>3</v>
      </c>
      <c r="H4" s="499"/>
      <c r="I4" s="500">
        <f>'справка №1-БАЛАНС'!H3</f>
        <v>175002913</v>
      </c>
    </row>
    <row r="5" spans="1:9" ht="15" customHeight="1">
      <c r="A5" s="349" t="s">
        <v>7</v>
      </c>
      <c r="B5" s="344">
        <f>'справка №1-БАЛАНС'!E5</f>
        <v>0</v>
      </c>
      <c r="C5" s="344"/>
      <c r="D5" s="344"/>
      <c r="E5" s="344"/>
      <c r="F5" s="344"/>
      <c r="G5" s="501" t="s">
        <v>6</v>
      </c>
      <c r="H5" s="501"/>
      <c r="I5" s="500" t="str">
        <f>'справка №1-БАЛАНС'!H4</f>
        <v> </v>
      </c>
    </row>
    <row r="6" spans="1:9" ht="12.75">
      <c r="A6" s="349"/>
      <c r="B6" s="502"/>
      <c r="C6" s="345"/>
      <c r="D6" s="345"/>
      <c r="E6" s="345"/>
      <c r="F6" s="345"/>
      <c r="G6" s="345"/>
      <c r="H6" s="345"/>
      <c r="I6" s="349" t="s">
        <v>803</v>
      </c>
    </row>
    <row r="7" spans="1:9" s="506" customFormat="1" ht="12" customHeight="1">
      <c r="A7" s="503" t="s">
        <v>474</v>
      </c>
      <c r="B7" s="504"/>
      <c r="C7" s="505" t="s">
        <v>804</v>
      </c>
      <c r="D7" s="505"/>
      <c r="E7" s="505"/>
      <c r="F7" s="505" t="s">
        <v>805</v>
      </c>
      <c r="G7" s="505"/>
      <c r="H7" s="505"/>
      <c r="I7" s="505"/>
    </row>
    <row r="8" spans="1:9" s="506" customFormat="1" ht="21.75" customHeight="1">
      <c r="A8" s="503"/>
      <c r="B8" s="507" t="s">
        <v>11</v>
      </c>
      <c r="C8" s="508" t="s">
        <v>806</v>
      </c>
      <c r="D8" s="508" t="s">
        <v>807</v>
      </c>
      <c r="E8" s="508" t="s">
        <v>808</v>
      </c>
      <c r="F8" s="509" t="s">
        <v>809</v>
      </c>
      <c r="G8" s="510" t="s">
        <v>810</v>
      </c>
      <c r="H8" s="510"/>
      <c r="I8" s="510" t="s">
        <v>811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549</v>
      </c>
      <c r="H9" s="505" t="s">
        <v>550</v>
      </c>
      <c r="I9" s="510"/>
    </row>
    <row r="10" spans="1:9" s="516" customFormat="1" ht="12">
      <c r="A10" s="513" t="s">
        <v>17</v>
      </c>
      <c r="B10" s="514" t="s">
        <v>18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812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3.5">
      <c r="A12" s="519" t="s">
        <v>813</v>
      </c>
      <c r="B12" s="520" t="s">
        <v>814</v>
      </c>
      <c r="C12" s="521"/>
      <c r="D12" s="522"/>
      <c r="E12" s="522"/>
      <c r="F12" s="522"/>
      <c r="G12" s="522"/>
      <c r="H12" s="522"/>
      <c r="I12" s="523">
        <f>F12+G12-H12</f>
        <v>0</v>
      </c>
    </row>
    <row r="13" spans="1:9" s="516" customFormat="1" ht="12">
      <c r="A13" s="519" t="s">
        <v>815</v>
      </c>
      <c r="B13" s="520" t="s">
        <v>816</v>
      </c>
      <c r="C13" s="522"/>
      <c r="D13" s="522"/>
      <c r="E13" s="522"/>
      <c r="F13" s="522"/>
      <c r="G13" s="522"/>
      <c r="H13" s="522"/>
      <c r="I13" s="523">
        <f aca="true" t="shared" si="0" ref="I13:I26">F13+G13-H13</f>
        <v>0</v>
      </c>
    </row>
    <row r="14" spans="1:9" s="516" customFormat="1" ht="12">
      <c r="A14" s="519" t="s">
        <v>613</v>
      </c>
      <c r="B14" s="520" t="s">
        <v>817</v>
      </c>
      <c r="C14" s="524"/>
      <c r="D14" s="524"/>
      <c r="E14" s="524"/>
      <c r="F14" s="524"/>
      <c r="G14" s="524"/>
      <c r="H14" s="524"/>
      <c r="I14" s="523">
        <f t="shared" si="0"/>
        <v>0</v>
      </c>
    </row>
    <row r="15" spans="1:9" s="516" customFormat="1" ht="12">
      <c r="A15" s="519" t="s">
        <v>818</v>
      </c>
      <c r="B15" s="520" t="s">
        <v>819</v>
      </c>
      <c r="C15" s="522"/>
      <c r="D15" s="522"/>
      <c r="E15" s="522"/>
      <c r="F15" s="522"/>
      <c r="G15" s="522"/>
      <c r="H15" s="522"/>
      <c r="I15" s="523">
        <f t="shared" si="0"/>
        <v>0</v>
      </c>
    </row>
    <row r="16" spans="1:9" s="516" customFormat="1" ht="12">
      <c r="A16" s="519" t="s">
        <v>81</v>
      </c>
      <c r="B16" s="520" t="s">
        <v>820</v>
      </c>
      <c r="C16" s="522"/>
      <c r="D16" s="522"/>
      <c r="E16" s="522"/>
      <c r="F16" s="522"/>
      <c r="G16" s="522"/>
      <c r="H16" s="522"/>
      <c r="I16" s="523">
        <f t="shared" si="0"/>
        <v>0</v>
      </c>
    </row>
    <row r="17" spans="1:9" s="516" customFormat="1" ht="12">
      <c r="A17" s="525" t="s">
        <v>581</v>
      </c>
      <c r="B17" s="526" t="s">
        <v>821</v>
      </c>
      <c r="C17" s="513">
        <f aca="true" t="shared" si="1" ref="C17:H17">C12+C13+C15+C16</f>
        <v>0</v>
      </c>
      <c r="D17" s="513">
        <f t="shared" si="1"/>
        <v>0</v>
      </c>
      <c r="E17" s="513">
        <f t="shared" si="1"/>
        <v>0</v>
      </c>
      <c r="F17" s="513">
        <f t="shared" si="1"/>
        <v>0</v>
      </c>
      <c r="G17" s="513">
        <f t="shared" si="1"/>
        <v>0</v>
      </c>
      <c r="H17" s="513">
        <f t="shared" si="1"/>
        <v>0</v>
      </c>
      <c r="I17" s="523">
        <f t="shared" si="0"/>
        <v>0</v>
      </c>
    </row>
    <row r="18" spans="1:9" s="516" customFormat="1" ht="12">
      <c r="A18" s="517" t="s">
        <v>822</v>
      </c>
      <c r="B18" s="527"/>
      <c r="C18" s="523"/>
      <c r="D18" s="523"/>
      <c r="E18" s="523"/>
      <c r="F18" s="523"/>
      <c r="G18" s="523"/>
      <c r="H18" s="523"/>
      <c r="I18" s="523"/>
    </row>
    <row r="19" spans="1:16" s="516" customFormat="1" ht="12">
      <c r="A19" s="519" t="s">
        <v>813</v>
      </c>
      <c r="B19" s="520" t="s">
        <v>823</v>
      </c>
      <c r="C19" s="522"/>
      <c r="D19" s="522"/>
      <c r="E19" s="522"/>
      <c r="F19" s="522"/>
      <c r="G19" s="522"/>
      <c r="H19" s="522"/>
      <c r="I19" s="523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824</v>
      </c>
      <c r="B20" s="520" t="s">
        <v>825</v>
      </c>
      <c r="C20" s="522"/>
      <c r="D20" s="522"/>
      <c r="E20" s="522"/>
      <c r="F20" s="522"/>
      <c r="G20" s="522"/>
      <c r="H20" s="522"/>
      <c r="I20" s="523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826</v>
      </c>
      <c r="B21" s="520" t="s">
        <v>827</v>
      </c>
      <c r="C21" s="522"/>
      <c r="D21" s="522"/>
      <c r="E21" s="522"/>
      <c r="F21" s="522"/>
      <c r="G21" s="522"/>
      <c r="H21" s="522"/>
      <c r="I21" s="523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828</v>
      </c>
      <c r="B22" s="520" t="s">
        <v>829</v>
      </c>
      <c r="C22" s="522"/>
      <c r="D22" s="522"/>
      <c r="E22" s="522"/>
      <c r="F22" s="529"/>
      <c r="G22" s="522"/>
      <c r="H22" s="522"/>
      <c r="I22" s="523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830</v>
      </c>
      <c r="B23" s="520" t="s">
        <v>831</v>
      </c>
      <c r="C23" s="522"/>
      <c r="D23" s="522"/>
      <c r="E23" s="522"/>
      <c r="F23" s="522"/>
      <c r="G23" s="522"/>
      <c r="H23" s="522"/>
      <c r="I23" s="523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832</v>
      </c>
      <c r="B24" s="520" t="s">
        <v>833</v>
      </c>
      <c r="C24" s="522"/>
      <c r="D24" s="522"/>
      <c r="E24" s="522"/>
      <c r="F24" s="522"/>
      <c r="G24" s="522"/>
      <c r="H24" s="522"/>
      <c r="I24" s="523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30" t="s">
        <v>834</v>
      </c>
      <c r="B25" s="531" t="s">
        <v>835</v>
      </c>
      <c r="C25" s="522"/>
      <c r="D25" s="522"/>
      <c r="E25" s="522"/>
      <c r="F25" s="522"/>
      <c r="G25" s="522"/>
      <c r="H25" s="522"/>
      <c r="I25" s="523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836</v>
      </c>
      <c r="B26" s="526" t="s">
        <v>837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3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1.25">
      <c r="A27" s="532"/>
      <c r="B27" s="533"/>
      <c r="C27" s="534"/>
      <c r="D27" s="535"/>
      <c r="E27" s="535"/>
      <c r="F27" s="535"/>
      <c r="G27" s="535"/>
      <c r="H27" s="535"/>
      <c r="I27" s="535"/>
      <c r="J27" s="528"/>
      <c r="K27" s="528"/>
      <c r="L27" s="528"/>
      <c r="M27" s="528"/>
      <c r="N27" s="528"/>
      <c r="O27" s="528"/>
      <c r="P27" s="528"/>
    </row>
    <row r="28" spans="1:9" s="516" customFormat="1" ht="12" customHeight="1">
      <c r="A28" s="536" t="s">
        <v>838</v>
      </c>
      <c r="B28" s="536"/>
      <c r="C28" s="536"/>
      <c r="D28" s="536"/>
      <c r="E28" s="536"/>
      <c r="F28" s="536"/>
      <c r="G28" s="536"/>
      <c r="H28" s="536"/>
      <c r="I28" s="536"/>
    </row>
    <row r="29" spans="1:9" s="516" customFormat="1" ht="11.25">
      <c r="A29" s="492"/>
      <c r="B29" s="493"/>
      <c r="C29" s="492"/>
      <c r="D29" s="537"/>
      <c r="E29" s="537"/>
      <c r="F29" s="537"/>
      <c r="G29" s="537"/>
      <c r="H29" s="537"/>
      <c r="I29" s="537"/>
    </row>
    <row r="30" spans="1:10" s="516" customFormat="1" ht="15" customHeight="1">
      <c r="A30" s="494" t="s">
        <v>800</v>
      </c>
      <c r="B30" s="538"/>
      <c r="C30" s="538"/>
      <c r="D30" s="539" t="s">
        <v>839</v>
      </c>
      <c r="E30" s="540"/>
      <c r="F30" s="540"/>
      <c r="G30" s="540"/>
      <c r="H30" s="541" t="s">
        <v>391</v>
      </c>
      <c r="I30" s="540"/>
      <c r="J30" s="540"/>
    </row>
    <row r="31" spans="1:9" s="516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6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6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6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6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6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6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6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6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6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6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6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6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6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6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6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6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6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6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6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6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6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6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6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6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6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6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6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6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6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6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6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6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6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6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6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6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6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6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6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6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6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6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6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6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6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6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6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6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6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6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6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6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6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6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6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6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6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6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6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6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6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6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6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6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6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6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6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6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6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6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6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6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6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6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6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6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6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6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6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6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6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6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6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6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6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6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6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6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2.75">
      <c r="D120" s="423"/>
      <c r="E120" s="423"/>
      <c r="F120" s="423"/>
      <c r="G120" s="423"/>
      <c r="H120" s="423"/>
      <c r="I120" s="423"/>
    </row>
    <row r="121" spans="4:9" ht="12.75">
      <c r="D121" s="423"/>
      <c r="E121" s="423"/>
      <c r="F121" s="423"/>
      <c r="G121" s="423"/>
      <c r="H121" s="423"/>
      <c r="I121" s="423"/>
    </row>
    <row r="122" spans="4:9" ht="12.75">
      <c r="D122" s="423"/>
      <c r="E122" s="423"/>
      <c r="F122" s="423"/>
      <c r="G122" s="423"/>
      <c r="H122" s="423"/>
      <c r="I122" s="423"/>
    </row>
    <row r="123" spans="4:9" ht="12.75">
      <c r="D123" s="423"/>
      <c r="E123" s="423"/>
      <c r="F123" s="423"/>
      <c r="G123" s="423"/>
      <c r="H123" s="423"/>
      <c r="I123" s="423"/>
    </row>
    <row r="124" spans="4:9" ht="12.75">
      <c r="D124" s="423"/>
      <c r="E124" s="423"/>
      <c r="F124" s="423"/>
      <c r="G124" s="423"/>
      <c r="H124" s="423"/>
      <c r="I124" s="423"/>
    </row>
    <row r="125" spans="4:9" ht="12.75">
      <c r="D125" s="423"/>
      <c r="E125" s="423"/>
      <c r="F125" s="423"/>
      <c r="G125" s="423"/>
      <c r="H125" s="423"/>
      <c r="I125" s="423"/>
    </row>
    <row r="126" spans="4:9" ht="12.75">
      <c r="D126" s="423"/>
      <c r="E126" s="423"/>
      <c r="F126" s="423"/>
      <c r="G126" s="423"/>
      <c r="H126" s="423"/>
      <c r="I126" s="423"/>
    </row>
    <row r="127" spans="4:9" ht="12.75">
      <c r="D127" s="423"/>
      <c r="E127" s="423"/>
      <c r="F127" s="423"/>
      <c r="G127" s="423"/>
      <c r="H127" s="423"/>
      <c r="I127" s="423"/>
    </row>
    <row r="128" spans="4:9" ht="12.75">
      <c r="D128" s="423"/>
      <c r="E128" s="423"/>
      <c r="F128" s="423"/>
      <c r="G128" s="423"/>
      <c r="H128" s="423"/>
      <c r="I128" s="423"/>
    </row>
    <row r="129" spans="4:9" ht="12.75">
      <c r="D129" s="423"/>
      <c r="E129" s="423"/>
      <c r="F129" s="423"/>
      <c r="G129" s="423"/>
      <c r="H129" s="423"/>
      <c r="I129" s="423"/>
    </row>
    <row r="130" spans="4:9" ht="12.75">
      <c r="D130" s="423"/>
      <c r="E130" s="423"/>
      <c r="F130" s="423"/>
      <c r="G130" s="423"/>
      <c r="H130" s="423"/>
      <c r="I130" s="423"/>
    </row>
    <row r="131" spans="4:9" ht="12.75">
      <c r="D131" s="423"/>
      <c r="E131" s="423"/>
      <c r="F131" s="423"/>
      <c r="G131" s="423"/>
      <c r="H131" s="423"/>
      <c r="I131" s="423"/>
    </row>
    <row r="132" spans="4:9" ht="12.75">
      <c r="D132" s="423"/>
      <c r="E132" s="423"/>
      <c r="F132" s="423"/>
      <c r="G132" s="423"/>
      <c r="H132" s="423"/>
      <c r="I132" s="423"/>
    </row>
    <row r="133" spans="4:9" ht="12.75">
      <c r="D133" s="423"/>
      <c r="E133" s="423"/>
      <c r="F133" s="423"/>
      <c r="G133" s="423"/>
      <c r="H133" s="423"/>
      <c r="I133" s="423"/>
    </row>
    <row r="134" spans="4:9" ht="12.75">
      <c r="D134" s="423"/>
      <c r="E134" s="423"/>
      <c r="F134" s="423"/>
      <c r="G134" s="423"/>
      <c r="H134" s="423"/>
      <c r="I134" s="423"/>
    </row>
    <row r="135" spans="4:9" ht="12.75">
      <c r="D135" s="423"/>
      <c r="E135" s="423"/>
      <c r="F135" s="423"/>
      <c r="G135" s="423"/>
      <c r="H135" s="423"/>
      <c r="I135" s="423"/>
    </row>
    <row r="136" spans="4:9" ht="12.75">
      <c r="D136" s="423"/>
      <c r="E136" s="423"/>
      <c r="F136" s="423"/>
      <c r="G136" s="423"/>
      <c r="H136" s="423"/>
      <c r="I136" s="423"/>
    </row>
    <row r="137" spans="4:9" ht="12.75">
      <c r="D137" s="423"/>
      <c r="E137" s="423"/>
      <c r="F137" s="423"/>
      <c r="G137" s="423"/>
      <c r="H137" s="423"/>
      <c r="I137" s="423"/>
    </row>
    <row r="138" spans="4:9" ht="12.75">
      <c r="D138" s="423"/>
      <c r="E138" s="423"/>
      <c r="F138" s="423"/>
      <c r="G138" s="423"/>
      <c r="H138" s="423"/>
      <c r="I138" s="423"/>
    </row>
    <row r="139" spans="4:9" ht="12.75">
      <c r="D139" s="423"/>
      <c r="E139" s="423"/>
      <c r="F139" s="423"/>
      <c r="G139" s="423"/>
      <c r="H139" s="423"/>
      <c r="I139" s="423"/>
    </row>
    <row r="140" spans="4:9" ht="12.75">
      <c r="D140" s="423"/>
      <c r="E140" s="423"/>
      <c r="F140" s="423"/>
      <c r="G140" s="423"/>
      <c r="H140" s="423"/>
      <c r="I140" s="423"/>
    </row>
    <row r="141" spans="4:9" ht="12.75">
      <c r="D141" s="423"/>
      <c r="E141" s="423"/>
      <c r="F141" s="423"/>
      <c r="G141" s="423"/>
      <c r="H141" s="423"/>
      <c r="I141" s="423"/>
    </row>
    <row r="142" spans="4:9" ht="12.75">
      <c r="D142" s="423"/>
      <c r="E142" s="423"/>
      <c r="F142" s="423"/>
      <c r="G142" s="423"/>
      <c r="H142" s="423"/>
      <c r="I142" s="423"/>
    </row>
    <row r="143" spans="4:9" ht="12.75">
      <c r="D143" s="423"/>
      <c r="E143" s="423"/>
      <c r="F143" s="423"/>
      <c r="G143" s="423"/>
      <c r="H143" s="423"/>
      <c r="I143" s="423"/>
    </row>
    <row r="144" spans="4:9" ht="12.75">
      <c r="D144" s="423"/>
      <c r="E144" s="423"/>
      <c r="F144" s="423"/>
      <c r="G144" s="423"/>
      <c r="H144" s="423"/>
      <c r="I144" s="423"/>
    </row>
    <row r="145" spans="4:9" ht="12.75">
      <c r="D145" s="423"/>
      <c r="E145" s="423"/>
      <c r="F145" s="423"/>
      <c r="G145" s="423"/>
      <c r="H145" s="423"/>
      <c r="I145" s="423"/>
    </row>
    <row r="146" spans="4:9" ht="12.75">
      <c r="D146" s="423"/>
      <c r="E146" s="423"/>
      <c r="F146" s="423"/>
      <c r="G146" s="423"/>
      <c r="H146" s="423"/>
      <c r="I146" s="423"/>
    </row>
    <row r="147" spans="4:9" ht="12.75">
      <c r="D147" s="423"/>
      <c r="E147" s="423"/>
      <c r="F147" s="423"/>
      <c r="G147" s="423"/>
      <c r="H147" s="423"/>
      <c r="I147" s="423"/>
    </row>
    <row r="148" spans="4:9" ht="12.75">
      <c r="D148" s="423"/>
      <c r="E148" s="423"/>
      <c r="F148" s="423"/>
      <c r="G148" s="423"/>
      <c r="H148" s="423"/>
      <c r="I148" s="423"/>
    </row>
    <row r="149" spans="4:9" ht="12.75">
      <c r="D149" s="423"/>
      <c r="E149" s="423"/>
      <c r="F149" s="423"/>
      <c r="G149" s="423"/>
      <c r="H149" s="423"/>
      <c r="I149" s="423"/>
    </row>
    <row r="150" spans="4:9" ht="12.75">
      <c r="D150" s="423"/>
      <c r="E150" s="423"/>
      <c r="F150" s="423"/>
      <c r="G150" s="423"/>
      <c r="H150" s="423"/>
      <c r="I150" s="423"/>
    </row>
    <row r="151" spans="4:9" ht="12.75">
      <c r="D151" s="423"/>
      <c r="E151" s="423"/>
      <c r="F151" s="423"/>
      <c r="G151" s="423"/>
      <c r="H151" s="423"/>
      <c r="I151" s="423"/>
    </row>
    <row r="152" spans="4:9" ht="12.75">
      <c r="D152" s="423"/>
      <c r="E152" s="423"/>
      <c r="F152" s="423"/>
      <c r="G152" s="423"/>
      <c r="H152" s="423"/>
      <c r="I152" s="423"/>
    </row>
    <row r="153" spans="4:9" ht="12.75">
      <c r="D153" s="423"/>
      <c r="E153" s="423"/>
      <c r="F153" s="423"/>
      <c r="G153" s="423"/>
      <c r="H153" s="423"/>
      <c r="I153" s="423"/>
    </row>
    <row r="154" spans="4:9" ht="12.75">
      <c r="D154" s="423"/>
      <c r="E154" s="423"/>
      <c r="F154" s="423"/>
      <c r="G154" s="423"/>
      <c r="H154" s="423"/>
      <c r="I154" s="423"/>
    </row>
    <row r="155" spans="4:9" ht="12.75">
      <c r="D155" s="423"/>
      <c r="E155" s="423"/>
      <c r="F155" s="423"/>
      <c r="G155" s="423"/>
      <c r="H155" s="423"/>
      <c r="I155" s="423"/>
    </row>
    <row r="156" spans="4:9" ht="12.75">
      <c r="D156" s="423"/>
      <c r="E156" s="423"/>
      <c r="F156" s="423"/>
      <c r="G156" s="423"/>
      <c r="H156" s="423"/>
      <c r="I156" s="423"/>
    </row>
    <row r="157" spans="4:9" ht="12.75">
      <c r="D157" s="423"/>
      <c r="E157" s="423"/>
      <c r="F157" s="423"/>
      <c r="G157" s="423"/>
      <c r="H157" s="423"/>
      <c r="I157" s="423"/>
    </row>
    <row r="158" spans="4:9" ht="12.7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43">
      <selection activeCell="A72" sqref="A72"/>
    </sheetView>
  </sheetViews>
  <sheetFormatPr defaultColWidth="11.00390625" defaultRowHeight="12.75"/>
  <cols>
    <col min="1" max="1" width="42.00390625" style="542" customWidth="1"/>
    <col min="2" max="2" width="8.125" style="543" customWidth="1"/>
    <col min="3" max="3" width="19.75390625" style="542" customWidth="1"/>
    <col min="4" max="4" width="20.125" style="542" customWidth="1"/>
    <col min="5" max="5" width="23.75390625" style="542" customWidth="1"/>
    <col min="6" max="6" width="19.75390625" style="542" customWidth="1"/>
    <col min="7" max="16384" width="10.75390625" style="542" customWidth="1"/>
  </cols>
  <sheetData>
    <row r="1" spans="1:6" ht="15.75" customHeight="1">
      <c r="A1" s="544"/>
      <c r="B1" s="545"/>
      <c r="C1" s="544"/>
      <c r="D1" s="544"/>
      <c r="E1" s="544"/>
      <c r="F1" s="544"/>
    </row>
    <row r="2" spans="1:6" ht="12.75" customHeight="1">
      <c r="A2" s="546" t="s">
        <v>840</v>
      </c>
      <c r="B2" s="546"/>
      <c r="C2" s="546"/>
      <c r="D2" s="546"/>
      <c r="E2" s="546"/>
      <c r="F2" s="546"/>
    </row>
    <row r="3" spans="1:6" ht="12.75" customHeight="1">
      <c r="A3" s="546" t="s">
        <v>841</v>
      </c>
      <c r="B3" s="546"/>
      <c r="C3" s="546"/>
      <c r="D3" s="546"/>
      <c r="E3" s="546"/>
      <c r="F3" s="546"/>
    </row>
    <row r="4" spans="1:6" ht="12.75" customHeight="1">
      <c r="A4" s="547"/>
      <c r="B4" s="548"/>
      <c r="C4" s="547"/>
      <c r="D4" s="547"/>
      <c r="E4" s="547"/>
      <c r="F4" s="547"/>
    </row>
    <row r="5" spans="1:6" ht="12.75" customHeight="1">
      <c r="A5" s="549" t="s">
        <v>393</v>
      </c>
      <c r="B5" s="550">
        <f>'справка №1-БАЛАНС'!E3</f>
        <v>0</v>
      </c>
      <c r="C5" s="550"/>
      <c r="D5" s="550"/>
      <c r="E5" s="551" t="s">
        <v>3</v>
      </c>
      <c r="F5" s="552">
        <f>'справка №1-БАЛАНС'!H3</f>
        <v>175002913</v>
      </c>
    </row>
    <row r="6" spans="1:13" ht="15" customHeight="1">
      <c r="A6" s="553" t="s">
        <v>842</v>
      </c>
      <c r="B6" s="554">
        <f>'справка №1-БАЛАНС'!E5</f>
        <v>0</v>
      </c>
      <c r="C6" s="554"/>
      <c r="D6" s="555"/>
      <c r="E6" s="556" t="s">
        <v>6</v>
      </c>
      <c r="F6" s="557" t="str">
        <f>'справка №1-БАЛАНС'!H4</f>
        <v> </v>
      </c>
      <c r="G6" s="558"/>
      <c r="H6" s="558"/>
      <c r="I6" s="558"/>
      <c r="J6" s="558"/>
      <c r="K6" s="558"/>
      <c r="L6" s="558"/>
      <c r="M6" s="558"/>
    </row>
    <row r="7" spans="2:13" s="559" customFormat="1" ht="15" customHeight="1">
      <c r="B7" s="560"/>
      <c r="C7" s="561"/>
      <c r="D7" s="561"/>
      <c r="E7" s="561"/>
      <c r="F7" s="562" t="s">
        <v>281</v>
      </c>
      <c r="G7" s="561"/>
      <c r="H7" s="561"/>
      <c r="I7" s="561"/>
      <c r="J7" s="561"/>
      <c r="K7" s="561"/>
      <c r="L7" s="561"/>
      <c r="M7" s="561"/>
    </row>
    <row r="8" spans="1:15" s="567" customFormat="1" ht="45.75">
      <c r="A8" s="563" t="s">
        <v>843</v>
      </c>
      <c r="B8" s="564" t="s">
        <v>11</v>
      </c>
      <c r="C8" s="565" t="s">
        <v>844</v>
      </c>
      <c r="D8" s="565" t="s">
        <v>845</v>
      </c>
      <c r="E8" s="565" t="s">
        <v>846</v>
      </c>
      <c r="F8" s="565" t="s">
        <v>847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17</v>
      </c>
      <c r="B9" s="564" t="s">
        <v>18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848</v>
      </c>
      <c r="B10" s="569"/>
      <c r="C10" s="570"/>
      <c r="D10" s="570"/>
      <c r="E10" s="570"/>
      <c r="F10" s="570"/>
    </row>
    <row r="11" spans="1:6" ht="18" customHeight="1">
      <c r="A11" s="571" t="s">
        <v>849</v>
      </c>
      <c r="B11" s="572"/>
      <c r="C11" s="570"/>
      <c r="D11" s="570"/>
      <c r="E11" s="570"/>
      <c r="F11" s="570"/>
    </row>
    <row r="12" spans="1:6" ht="14.25" customHeight="1">
      <c r="A12" s="571" t="s">
        <v>850</v>
      </c>
      <c r="B12" s="572"/>
      <c r="C12" s="573"/>
      <c r="D12" s="573"/>
      <c r="E12" s="573"/>
      <c r="F12" s="574">
        <f>C12-E12</f>
        <v>0</v>
      </c>
    </row>
    <row r="13" spans="1:6" ht="12.75">
      <c r="A13" s="571" t="s">
        <v>851</v>
      </c>
      <c r="B13" s="572"/>
      <c r="C13" s="573"/>
      <c r="D13" s="573"/>
      <c r="E13" s="573"/>
      <c r="F13" s="574">
        <f aca="true" t="shared" si="0" ref="F13:F26">C13-E13</f>
        <v>0</v>
      </c>
    </row>
    <row r="14" spans="1:6" ht="12.75">
      <c r="A14" s="571" t="s">
        <v>563</v>
      </c>
      <c r="B14" s="572"/>
      <c r="C14" s="573"/>
      <c r="D14" s="573"/>
      <c r="E14" s="573"/>
      <c r="F14" s="574">
        <f t="shared" si="0"/>
        <v>0</v>
      </c>
    </row>
    <row r="15" spans="1:6" ht="12.75">
      <c r="A15" s="571" t="s">
        <v>566</v>
      </c>
      <c r="B15" s="572"/>
      <c r="C15" s="573"/>
      <c r="D15" s="573"/>
      <c r="E15" s="573"/>
      <c r="F15" s="574">
        <f t="shared" si="0"/>
        <v>0</v>
      </c>
    </row>
    <row r="16" spans="1:6" ht="12.75">
      <c r="A16" s="571">
        <v>5</v>
      </c>
      <c r="B16" s="572"/>
      <c r="C16" s="573"/>
      <c r="D16" s="573"/>
      <c r="E16" s="573"/>
      <c r="F16" s="574">
        <f t="shared" si="0"/>
        <v>0</v>
      </c>
    </row>
    <row r="17" spans="1:6" ht="12.75">
      <c r="A17" s="571">
        <v>6</v>
      </c>
      <c r="B17" s="572"/>
      <c r="C17" s="573"/>
      <c r="D17" s="573"/>
      <c r="E17" s="573"/>
      <c r="F17" s="574">
        <f t="shared" si="0"/>
        <v>0</v>
      </c>
    </row>
    <row r="18" spans="1:6" ht="12.75">
      <c r="A18" s="571">
        <v>7</v>
      </c>
      <c r="B18" s="572"/>
      <c r="C18" s="573"/>
      <c r="D18" s="573"/>
      <c r="E18" s="573"/>
      <c r="F18" s="574">
        <f t="shared" si="0"/>
        <v>0</v>
      </c>
    </row>
    <row r="19" spans="1:6" ht="12.75">
      <c r="A19" s="571">
        <v>8</v>
      </c>
      <c r="B19" s="572"/>
      <c r="C19" s="573"/>
      <c r="D19" s="573"/>
      <c r="E19" s="573"/>
      <c r="F19" s="574">
        <f t="shared" si="0"/>
        <v>0</v>
      </c>
    </row>
    <row r="20" spans="1:6" ht="12.75">
      <c r="A20" s="571">
        <v>9</v>
      </c>
      <c r="B20" s="572"/>
      <c r="C20" s="573"/>
      <c r="D20" s="573"/>
      <c r="E20" s="573"/>
      <c r="F20" s="574">
        <f t="shared" si="0"/>
        <v>0</v>
      </c>
    </row>
    <row r="21" spans="1:6" ht="12.75">
      <c r="A21" s="571">
        <v>10</v>
      </c>
      <c r="B21" s="572"/>
      <c r="C21" s="573"/>
      <c r="D21" s="573"/>
      <c r="E21" s="573"/>
      <c r="F21" s="574">
        <f t="shared" si="0"/>
        <v>0</v>
      </c>
    </row>
    <row r="22" spans="1:6" ht="12.75">
      <c r="A22" s="571">
        <v>11</v>
      </c>
      <c r="B22" s="572"/>
      <c r="C22" s="573"/>
      <c r="D22" s="573"/>
      <c r="E22" s="573"/>
      <c r="F22" s="574">
        <f t="shared" si="0"/>
        <v>0</v>
      </c>
    </row>
    <row r="23" spans="1:6" ht="12.75">
      <c r="A23" s="571">
        <v>12</v>
      </c>
      <c r="B23" s="572"/>
      <c r="C23" s="573"/>
      <c r="D23" s="573"/>
      <c r="E23" s="573"/>
      <c r="F23" s="574">
        <f t="shared" si="0"/>
        <v>0</v>
      </c>
    </row>
    <row r="24" spans="1:6" ht="12.75">
      <c r="A24" s="571">
        <v>13</v>
      </c>
      <c r="B24" s="572"/>
      <c r="C24" s="573"/>
      <c r="D24" s="573"/>
      <c r="E24" s="573"/>
      <c r="F24" s="574">
        <f t="shared" si="0"/>
        <v>0</v>
      </c>
    </row>
    <row r="25" spans="1:6" ht="12" customHeight="1">
      <c r="A25" s="571">
        <v>14</v>
      </c>
      <c r="B25" s="572"/>
      <c r="C25" s="573"/>
      <c r="D25" s="573"/>
      <c r="E25" s="573"/>
      <c r="F25" s="574">
        <f t="shared" si="0"/>
        <v>0</v>
      </c>
    </row>
    <row r="26" spans="1:6" ht="12.75">
      <c r="A26" s="571">
        <v>15</v>
      </c>
      <c r="B26" s="572"/>
      <c r="C26" s="573"/>
      <c r="D26" s="573"/>
      <c r="E26" s="573"/>
      <c r="F26" s="574">
        <f t="shared" si="0"/>
        <v>0</v>
      </c>
    </row>
    <row r="27" spans="1:16" ht="11.25" customHeight="1">
      <c r="A27" s="575" t="s">
        <v>581</v>
      </c>
      <c r="B27" s="576" t="s">
        <v>852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853</v>
      </c>
      <c r="B28" s="579"/>
      <c r="C28" s="570"/>
      <c r="D28" s="570"/>
      <c r="E28" s="570"/>
      <c r="F28" s="577"/>
    </row>
    <row r="29" spans="1:6" ht="12.75">
      <c r="A29" s="571" t="s">
        <v>557</v>
      </c>
      <c r="B29" s="579"/>
      <c r="C29" s="573"/>
      <c r="D29" s="573"/>
      <c r="E29" s="573"/>
      <c r="F29" s="574">
        <f>C29-E29</f>
        <v>0</v>
      </c>
    </row>
    <row r="30" spans="1:6" ht="12.75">
      <c r="A30" s="571" t="s">
        <v>560</v>
      </c>
      <c r="B30" s="579"/>
      <c r="C30" s="573"/>
      <c r="D30" s="573"/>
      <c r="E30" s="573"/>
      <c r="F30" s="574">
        <f aca="true" t="shared" si="1" ref="F30:F43">C30-E30</f>
        <v>0</v>
      </c>
    </row>
    <row r="31" spans="1:6" ht="12.75">
      <c r="A31" s="571" t="s">
        <v>563</v>
      </c>
      <c r="B31" s="579"/>
      <c r="C31" s="573"/>
      <c r="D31" s="573"/>
      <c r="E31" s="573"/>
      <c r="F31" s="574">
        <f t="shared" si="1"/>
        <v>0</v>
      </c>
    </row>
    <row r="32" spans="1:6" ht="12.75">
      <c r="A32" s="571" t="s">
        <v>566</v>
      </c>
      <c r="B32" s="579"/>
      <c r="C32" s="573"/>
      <c r="D32" s="573"/>
      <c r="E32" s="573"/>
      <c r="F32" s="574">
        <f t="shared" si="1"/>
        <v>0</v>
      </c>
    </row>
    <row r="33" spans="1:6" ht="12.75">
      <c r="A33" s="571">
        <v>5</v>
      </c>
      <c r="B33" s="572"/>
      <c r="C33" s="573"/>
      <c r="D33" s="573"/>
      <c r="E33" s="573"/>
      <c r="F33" s="574">
        <f t="shared" si="1"/>
        <v>0</v>
      </c>
    </row>
    <row r="34" spans="1:6" ht="12.75">
      <c r="A34" s="571">
        <v>6</v>
      </c>
      <c r="B34" s="572"/>
      <c r="C34" s="573"/>
      <c r="D34" s="573"/>
      <c r="E34" s="573"/>
      <c r="F34" s="574">
        <f t="shared" si="1"/>
        <v>0</v>
      </c>
    </row>
    <row r="35" spans="1:6" ht="12.75">
      <c r="A35" s="571">
        <v>7</v>
      </c>
      <c r="B35" s="572"/>
      <c r="C35" s="573"/>
      <c r="D35" s="573"/>
      <c r="E35" s="573"/>
      <c r="F35" s="574">
        <f t="shared" si="1"/>
        <v>0</v>
      </c>
    </row>
    <row r="36" spans="1:6" ht="12.75">
      <c r="A36" s="571">
        <v>8</v>
      </c>
      <c r="B36" s="572"/>
      <c r="C36" s="573"/>
      <c r="D36" s="573"/>
      <c r="E36" s="573"/>
      <c r="F36" s="574">
        <f t="shared" si="1"/>
        <v>0</v>
      </c>
    </row>
    <row r="37" spans="1:6" ht="12.75">
      <c r="A37" s="571">
        <v>9</v>
      </c>
      <c r="B37" s="572"/>
      <c r="C37" s="573"/>
      <c r="D37" s="573"/>
      <c r="E37" s="573"/>
      <c r="F37" s="574">
        <f t="shared" si="1"/>
        <v>0</v>
      </c>
    </row>
    <row r="38" spans="1:6" ht="12.75">
      <c r="A38" s="571">
        <v>10</v>
      </c>
      <c r="B38" s="572"/>
      <c r="C38" s="573"/>
      <c r="D38" s="573"/>
      <c r="E38" s="573"/>
      <c r="F38" s="574">
        <f t="shared" si="1"/>
        <v>0</v>
      </c>
    </row>
    <row r="39" spans="1:6" ht="12.75">
      <c r="A39" s="571">
        <v>11</v>
      </c>
      <c r="B39" s="572"/>
      <c r="C39" s="573"/>
      <c r="D39" s="573"/>
      <c r="E39" s="573"/>
      <c r="F39" s="574">
        <f t="shared" si="1"/>
        <v>0</v>
      </c>
    </row>
    <row r="40" spans="1:6" ht="12.75">
      <c r="A40" s="571">
        <v>12</v>
      </c>
      <c r="B40" s="572"/>
      <c r="C40" s="573"/>
      <c r="D40" s="573"/>
      <c r="E40" s="573"/>
      <c r="F40" s="574">
        <f t="shared" si="1"/>
        <v>0</v>
      </c>
    </row>
    <row r="41" spans="1:6" ht="12.75">
      <c r="A41" s="571">
        <v>13</v>
      </c>
      <c r="B41" s="572"/>
      <c r="C41" s="573"/>
      <c r="D41" s="573"/>
      <c r="E41" s="573"/>
      <c r="F41" s="574">
        <f t="shared" si="1"/>
        <v>0</v>
      </c>
    </row>
    <row r="42" spans="1:6" ht="12" customHeight="1">
      <c r="A42" s="571">
        <v>14</v>
      </c>
      <c r="B42" s="572"/>
      <c r="C42" s="573"/>
      <c r="D42" s="573"/>
      <c r="E42" s="573"/>
      <c r="F42" s="574">
        <f t="shared" si="1"/>
        <v>0</v>
      </c>
    </row>
    <row r="43" spans="1:6" ht="12.75">
      <c r="A43" s="571">
        <v>15</v>
      </c>
      <c r="B43" s="572"/>
      <c r="C43" s="573"/>
      <c r="D43" s="573"/>
      <c r="E43" s="573"/>
      <c r="F43" s="574">
        <f t="shared" si="1"/>
        <v>0</v>
      </c>
    </row>
    <row r="44" spans="1:16" ht="15" customHeight="1">
      <c r="A44" s="575" t="s">
        <v>836</v>
      </c>
      <c r="B44" s="576" t="s">
        <v>854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855</v>
      </c>
      <c r="B45" s="579"/>
      <c r="C45" s="570"/>
      <c r="D45" s="570"/>
      <c r="E45" s="570"/>
      <c r="F45" s="577"/>
    </row>
    <row r="46" spans="1:6" ht="12.75">
      <c r="A46" s="571" t="s">
        <v>557</v>
      </c>
      <c r="B46" s="579"/>
      <c r="C46" s="573"/>
      <c r="D46" s="573"/>
      <c r="E46" s="573"/>
      <c r="F46" s="574">
        <f>C46-E46</f>
        <v>0</v>
      </c>
    </row>
    <row r="47" spans="1:6" ht="12.75">
      <c r="A47" s="571" t="s">
        <v>560</v>
      </c>
      <c r="B47" s="579"/>
      <c r="C47" s="573"/>
      <c r="D47" s="573"/>
      <c r="E47" s="573"/>
      <c r="F47" s="574">
        <f aca="true" t="shared" si="2" ref="F47:F60">C47-E47</f>
        <v>0</v>
      </c>
    </row>
    <row r="48" spans="1:6" ht="12.75">
      <c r="A48" s="571" t="s">
        <v>563</v>
      </c>
      <c r="B48" s="579"/>
      <c r="C48" s="573"/>
      <c r="D48" s="573"/>
      <c r="E48" s="573"/>
      <c r="F48" s="574">
        <f t="shared" si="2"/>
        <v>0</v>
      </c>
    </row>
    <row r="49" spans="1:6" ht="12.75">
      <c r="A49" s="571" t="s">
        <v>566</v>
      </c>
      <c r="B49" s="579"/>
      <c r="C49" s="573"/>
      <c r="D49" s="573"/>
      <c r="E49" s="573"/>
      <c r="F49" s="574">
        <f t="shared" si="2"/>
        <v>0</v>
      </c>
    </row>
    <row r="50" spans="1:6" ht="12.75">
      <c r="A50" s="571">
        <v>5</v>
      </c>
      <c r="B50" s="572"/>
      <c r="C50" s="573"/>
      <c r="D50" s="573"/>
      <c r="E50" s="573"/>
      <c r="F50" s="574">
        <f t="shared" si="2"/>
        <v>0</v>
      </c>
    </row>
    <row r="51" spans="1:6" ht="12.75">
      <c r="A51" s="571">
        <v>6</v>
      </c>
      <c r="B51" s="572"/>
      <c r="C51" s="573"/>
      <c r="D51" s="573"/>
      <c r="E51" s="573"/>
      <c r="F51" s="574">
        <f t="shared" si="2"/>
        <v>0</v>
      </c>
    </row>
    <row r="52" spans="1:6" ht="12.75">
      <c r="A52" s="571">
        <v>7</v>
      </c>
      <c r="B52" s="572"/>
      <c r="C52" s="573"/>
      <c r="D52" s="573"/>
      <c r="E52" s="573"/>
      <c r="F52" s="574">
        <f t="shared" si="2"/>
        <v>0</v>
      </c>
    </row>
    <row r="53" spans="1:6" ht="12.75">
      <c r="A53" s="571">
        <v>8</v>
      </c>
      <c r="B53" s="572"/>
      <c r="C53" s="573"/>
      <c r="D53" s="573"/>
      <c r="E53" s="573"/>
      <c r="F53" s="574">
        <f t="shared" si="2"/>
        <v>0</v>
      </c>
    </row>
    <row r="54" spans="1:6" ht="12.75">
      <c r="A54" s="571">
        <v>9</v>
      </c>
      <c r="B54" s="572"/>
      <c r="C54" s="573"/>
      <c r="D54" s="573"/>
      <c r="E54" s="573"/>
      <c r="F54" s="574">
        <f t="shared" si="2"/>
        <v>0</v>
      </c>
    </row>
    <row r="55" spans="1:6" ht="12.75">
      <c r="A55" s="571">
        <v>10</v>
      </c>
      <c r="B55" s="572"/>
      <c r="C55" s="573"/>
      <c r="D55" s="573"/>
      <c r="E55" s="573"/>
      <c r="F55" s="574">
        <f t="shared" si="2"/>
        <v>0</v>
      </c>
    </row>
    <row r="56" spans="1:6" ht="12.75">
      <c r="A56" s="571">
        <v>11</v>
      </c>
      <c r="B56" s="572"/>
      <c r="C56" s="573"/>
      <c r="D56" s="573"/>
      <c r="E56" s="573"/>
      <c r="F56" s="574">
        <f t="shared" si="2"/>
        <v>0</v>
      </c>
    </row>
    <row r="57" spans="1:6" ht="12.75">
      <c r="A57" s="571">
        <v>12</v>
      </c>
      <c r="B57" s="572"/>
      <c r="C57" s="573"/>
      <c r="D57" s="573"/>
      <c r="E57" s="573"/>
      <c r="F57" s="574">
        <f t="shared" si="2"/>
        <v>0</v>
      </c>
    </row>
    <row r="58" spans="1:6" ht="12.75">
      <c r="A58" s="571">
        <v>13</v>
      </c>
      <c r="B58" s="572"/>
      <c r="C58" s="573"/>
      <c r="D58" s="573"/>
      <c r="E58" s="573"/>
      <c r="F58" s="574">
        <f t="shared" si="2"/>
        <v>0</v>
      </c>
    </row>
    <row r="59" spans="1:6" ht="12" customHeight="1">
      <c r="A59" s="571">
        <v>14</v>
      </c>
      <c r="B59" s="572"/>
      <c r="C59" s="573"/>
      <c r="D59" s="573"/>
      <c r="E59" s="573"/>
      <c r="F59" s="574">
        <f t="shared" si="2"/>
        <v>0</v>
      </c>
    </row>
    <row r="60" spans="1:6" ht="12.75">
      <c r="A60" s="571">
        <v>15</v>
      </c>
      <c r="B60" s="572"/>
      <c r="C60" s="573"/>
      <c r="D60" s="573"/>
      <c r="E60" s="573"/>
      <c r="F60" s="574">
        <f t="shared" si="2"/>
        <v>0</v>
      </c>
    </row>
    <row r="61" spans="1:16" ht="12" customHeight="1">
      <c r="A61" s="575" t="s">
        <v>856</v>
      </c>
      <c r="B61" s="576" t="s">
        <v>857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858</v>
      </c>
      <c r="B62" s="579"/>
      <c r="C62" s="570"/>
      <c r="D62" s="570"/>
      <c r="E62" s="570"/>
      <c r="F62" s="577"/>
    </row>
    <row r="63" spans="1:6" ht="12.75">
      <c r="A63" s="571" t="s">
        <v>859</v>
      </c>
      <c r="B63" s="579"/>
      <c r="C63" s="573">
        <v>780</v>
      </c>
      <c r="D63" s="573">
        <v>20</v>
      </c>
      <c r="E63" s="573"/>
      <c r="F63" s="574">
        <f>C63-E63</f>
        <v>780</v>
      </c>
    </row>
    <row r="64" spans="1:6" ht="12.75">
      <c r="A64" s="571" t="s">
        <v>560</v>
      </c>
      <c r="B64" s="579"/>
      <c r="C64" s="573"/>
      <c r="D64" s="573"/>
      <c r="E64" s="573"/>
      <c r="F64" s="574">
        <f aca="true" t="shared" si="3" ref="F64:F77">C64-E64</f>
        <v>0</v>
      </c>
    </row>
    <row r="65" spans="1:6" ht="12.75">
      <c r="A65" s="571" t="s">
        <v>563</v>
      </c>
      <c r="B65" s="579"/>
      <c r="C65" s="573"/>
      <c r="D65" s="573"/>
      <c r="E65" s="573"/>
      <c r="F65" s="574">
        <f t="shared" si="3"/>
        <v>0</v>
      </c>
    </row>
    <row r="66" spans="1:6" ht="12.75">
      <c r="A66" s="571" t="s">
        <v>566</v>
      </c>
      <c r="B66" s="579"/>
      <c r="C66" s="573"/>
      <c r="D66" s="573"/>
      <c r="E66" s="573"/>
      <c r="F66" s="574">
        <f t="shared" si="3"/>
        <v>0</v>
      </c>
    </row>
    <row r="67" spans="1:6" ht="12.75">
      <c r="A67" s="571">
        <v>5</v>
      </c>
      <c r="B67" s="572"/>
      <c r="C67" s="573"/>
      <c r="D67" s="573"/>
      <c r="E67" s="573"/>
      <c r="F67" s="574">
        <f t="shared" si="3"/>
        <v>0</v>
      </c>
    </row>
    <row r="68" spans="1:6" ht="12.75">
      <c r="A68" s="571">
        <v>6</v>
      </c>
      <c r="B68" s="572"/>
      <c r="C68" s="573"/>
      <c r="D68" s="573"/>
      <c r="E68" s="573"/>
      <c r="F68" s="574">
        <f t="shared" si="3"/>
        <v>0</v>
      </c>
    </row>
    <row r="69" spans="1:6" ht="12.75">
      <c r="A69" s="571">
        <v>7</v>
      </c>
      <c r="B69" s="572"/>
      <c r="C69" s="573"/>
      <c r="D69" s="573"/>
      <c r="E69" s="573"/>
      <c r="F69" s="574">
        <f t="shared" si="3"/>
        <v>0</v>
      </c>
    </row>
    <row r="70" spans="1:6" ht="12.75">
      <c r="A70" s="571">
        <v>8</v>
      </c>
      <c r="B70" s="572"/>
      <c r="C70" s="573"/>
      <c r="D70" s="573"/>
      <c r="E70" s="573"/>
      <c r="F70" s="574">
        <f t="shared" si="3"/>
        <v>0</v>
      </c>
    </row>
    <row r="71" spans="1:6" ht="12.75">
      <c r="A71" s="571">
        <v>9</v>
      </c>
      <c r="B71" s="572"/>
      <c r="C71" s="573"/>
      <c r="D71" s="573"/>
      <c r="E71" s="573"/>
      <c r="F71" s="574">
        <f t="shared" si="3"/>
        <v>0</v>
      </c>
    </row>
    <row r="72" spans="1:6" ht="12.75">
      <c r="A72" s="571">
        <v>10</v>
      </c>
      <c r="B72" s="572"/>
      <c r="C72" s="573"/>
      <c r="D72" s="573"/>
      <c r="E72" s="573"/>
      <c r="F72" s="574">
        <f t="shared" si="3"/>
        <v>0</v>
      </c>
    </row>
    <row r="73" spans="1:6" ht="12.75">
      <c r="A73" s="571">
        <v>11</v>
      </c>
      <c r="B73" s="572"/>
      <c r="C73" s="573"/>
      <c r="D73" s="573"/>
      <c r="E73" s="573"/>
      <c r="F73" s="574">
        <f t="shared" si="3"/>
        <v>0</v>
      </c>
    </row>
    <row r="74" spans="1:6" ht="12.75">
      <c r="A74" s="571">
        <v>12</v>
      </c>
      <c r="B74" s="572"/>
      <c r="C74" s="573"/>
      <c r="D74" s="573"/>
      <c r="E74" s="573"/>
      <c r="F74" s="574">
        <f t="shared" si="3"/>
        <v>0</v>
      </c>
    </row>
    <row r="75" spans="1:6" ht="12.75">
      <c r="A75" s="571">
        <v>13</v>
      </c>
      <c r="B75" s="572"/>
      <c r="C75" s="573"/>
      <c r="D75" s="573"/>
      <c r="E75" s="573"/>
      <c r="F75" s="574">
        <f t="shared" si="3"/>
        <v>0</v>
      </c>
    </row>
    <row r="76" spans="1:6" ht="12" customHeight="1">
      <c r="A76" s="571">
        <v>14</v>
      </c>
      <c r="B76" s="572"/>
      <c r="C76" s="573"/>
      <c r="D76" s="573"/>
      <c r="E76" s="573"/>
      <c r="F76" s="574">
        <f t="shared" si="3"/>
        <v>0</v>
      </c>
    </row>
    <row r="77" spans="1:6" ht="12.75">
      <c r="A77" s="571">
        <v>15</v>
      </c>
      <c r="B77" s="572"/>
      <c r="C77" s="573"/>
      <c r="D77" s="573"/>
      <c r="E77" s="573"/>
      <c r="F77" s="574">
        <f t="shared" si="3"/>
        <v>0</v>
      </c>
    </row>
    <row r="78" spans="1:16" ht="14.25" customHeight="1">
      <c r="A78" s="575" t="s">
        <v>598</v>
      </c>
      <c r="B78" s="576" t="s">
        <v>860</v>
      </c>
      <c r="C78" s="570">
        <f>SUM(C63:C77)</f>
        <v>780</v>
      </c>
      <c r="D78" s="570"/>
      <c r="E78" s="570">
        <f>SUM(E63:E77)</f>
        <v>0</v>
      </c>
      <c r="F78" s="577">
        <f>SUM(F63:F77)</f>
        <v>780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861</v>
      </c>
      <c r="B79" s="576" t="s">
        <v>862</v>
      </c>
      <c r="C79" s="570">
        <f>C78+C61+C44+C27</f>
        <v>780</v>
      </c>
      <c r="D79" s="570"/>
      <c r="E79" s="570">
        <f>E78+E61+E44+E27</f>
        <v>0</v>
      </c>
      <c r="F79" s="577">
        <f>F78+F61+F44+F27</f>
        <v>780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863</v>
      </c>
      <c r="B80" s="576"/>
      <c r="C80" s="570"/>
      <c r="D80" s="570"/>
      <c r="E80" s="570"/>
      <c r="F80" s="577"/>
    </row>
    <row r="81" spans="1:6" ht="14.25" customHeight="1">
      <c r="A81" s="571" t="s">
        <v>849</v>
      </c>
      <c r="B81" s="579"/>
      <c r="C81" s="570"/>
      <c r="D81" s="570"/>
      <c r="E81" s="570"/>
      <c r="F81" s="577"/>
    </row>
    <row r="82" spans="1:6" ht="12.75">
      <c r="A82" s="571" t="s">
        <v>850</v>
      </c>
      <c r="B82" s="579"/>
      <c r="C82" s="573"/>
      <c r="D82" s="573"/>
      <c r="E82" s="573"/>
      <c r="F82" s="574">
        <f>C82-E82</f>
        <v>0</v>
      </c>
    </row>
    <row r="83" spans="1:6" ht="12.75">
      <c r="A83" s="571" t="s">
        <v>851</v>
      </c>
      <c r="B83" s="579"/>
      <c r="C83" s="573"/>
      <c r="D83" s="573"/>
      <c r="E83" s="573"/>
      <c r="F83" s="574">
        <f aca="true" t="shared" si="4" ref="F83:F96">C83-E83</f>
        <v>0</v>
      </c>
    </row>
    <row r="84" spans="1:6" ht="12.75">
      <c r="A84" s="571" t="s">
        <v>563</v>
      </c>
      <c r="B84" s="579"/>
      <c r="C84" s="573"/>
      <c r="D84" s="573"/>
      <c r="E84" s="573"/>
      <c r="F84" s="574">
        <f t="shared" si="4"/>
        <v>0</v>
      </c>
    </row>
    <row r="85" spans="1:6" ht="12.75">
      <c r="A85" s="571" t="s">
        <v>566</v>
      </c>
      <c r="B85" s="579"/>
      <c r="C85" s="573"/>
      <c r="D85" s="573"/>
      <c r="E85" s="573"/>
      <c r="F85" s="574">
        <f t="shared" si="4"/>
        <v>0</v>
      </c>
    </row>
    <row r="86" spans="1:6" ht="12.75">
      <c r="A86" s="571">
        <v>5</v>
      </c>
      <c r="B86" s="572"/>
      <c r="C86" s="573"/>
      <c r="D86" s="573"/>
      <c r="E86" s="573"/>
      <c r="F86" s="574">
        <f t="shared" si="4"/>
        <v>0</v>
      </c>
    </row>
    <row r="87" spans="1:6" ht="12.75">
      <c r="A87" s="571">
        <v>6</v>
      </c>
      <c r="B87" s="572"/>
      <c r="C87" s="573"/>
      <c r="D87" s="573"/>
      <c r="E87" s="573"/>
      <c r="F87" s="574">
        <f t="shared" si="4"/>
        <v>0</v>
      </c>
    </row>
    <row r="88" spans="1:6" ht="12.75">
      <c r="A88" s="571">
        <v>7</v>
      </c>
      <c r="B88" s="572"/>
      <c r="C88" s="573"/>
      <c r="D88" s="573"/>
      <c r="E88" s="573"/>
      <c r="F88" s="574">
        <f t="shared" si="4"/>
        <v>0</v>
      </c>
    </row>
    <row r="89" spans="1:6" ht="12.75">
      <c r="A89" s="571">
        <v>8</v>
      </c>
      <c r="B89" s="572"/>
      <c r="C89" s="573"/>
      <c r="D89" s="573"/>
      <c r="E89" s="573"/>
      <c r="F89" s="574">
        <f t="shared" si="4"/>
        <v>0</v>
      </c>
    </row>
    <row r="90" spans="1:6" ht="12" customHeight="1">
      <c r="A90" s="571">
        <v>9</v>
      </c>
      <c r="B90" s="572"/>
      <c r="C90" s="573"/>
      <c r="D90" s="573"/>
      <c r="E90" s="573"/>
      <c r="F90" s="574">
        <f t="shared" si="4"/>
        <v>0</v>
      </c>
    </row>
    <row r="91" spans="1:6" ht="12.75">
      <c r="A91" s="571">
        <v>10</v>
      </c>
      <c r="B91" s="572"/>
      <c r="C91" s="573"/>
      <c r="D91" s="573"/>
      <c r="E91" s="573"/>
      <c r="F91" s="574">
        <f t="shared" si="4"/>
        <v>0</v>
      </c>
    </row>
    <row r="92" spans="1:6" ht="12.75">
      <c r="A92" s="571">
        <v>11</v>
      </c>
      <c r="B92" s="572"/>
      <c r="C92" s="573"/>
      <c r="D92" s="573"/>
      <c r="E92" s="573"/>
      <c r="F92" s="574">
        <f t="shared" si="4"/>
        <v>0</v>
      </c>
    </row>
    <row r="93" spans="1:6" ht="12.75">
      <c r="A93" s="571">
        <v>12</v>
      </c>
      <c r="B93" s="572"/>
      <c r="C93" s="573"/>
      <c r="D93" s="573"/>
      <c r="E93" s="573"/>
      <c r="F93" s="574">
        <f t="shared" si="4"/>
        <v>0</v>
      </c>
    </row>
    <row r="94" spans="1:6" ht="12.75">
      <c r="A94" s="571">
        <v>13</v>
      </c>
      <c r="B94" s="572"/>
      <c r="C94" s="573"/>
      <c r="D94" s="573"/>
      <c r="E94" s="573"/>
      <c r="F94" s="574">
        <f t="shared" si="4"/>
        <v>0</v>
      </c>
    </row>
    <row r="95" spans="1:6" ht="12" customHeight="1">
      <c r="A95" s="571">
        <v>14</v>
      </c>
      <c r="B95" s="572"/>
      <c r="C95" s="573"/>
      <c r="D95" s="573"/>
      <c r="E95" s="573"/>
      <c r="F95" s="574">
        <f t="shared" si="4"/>
        <v>0</v>
      </c>
    </row>
    <row r="96" spans="1:6" ht="12.75">
      <c r="A96" s="571">
        <v>15</v>
      </c>
      <c r="B96" s="572"/>
      <c r="C96" s="573"/>
      <c r="D96" s="573"/>
      <c r="E96" s="573"/>
      <c r="F96" s="574">
        <f t="shared" si="4"/>
        <v>0</v>
      </c>
    </row>
    <row r="97" spans="1:16" ht="15" customHeight="1">
      <c r="A97" s="575" t="s">
        <v>581</v>
      </c>
      <c r="B97" s="576" t="s">
        <v>864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853</v>
      </c>
      <c r="B98" s="579"/>
      <c r="C98" s="570"/>
      <c r="D98" s="570"/>
      <c r="E98" s="570"/>
      <c r="F98" s="577"/>
    </row>
    <row r="99" spans="1:6" ht="12.75">
      <c r="A99" s="571" t="s">
        <v>557</v>
      </c>
      <c r="B99" s="579"/>
      <c r="C99" s="573"/>
      <c r="D99" s="573"/>
      <c r="E99" s="573"/>
      <c r="F99" s="574">
        <f>C99-E99</f>
        <v>0</v>
      </c>
    </row>
    <row r="100" spans="1:6" ht="12.75">
      <c r="A100" s="571" t="s">
        <v>560</v>
      </c>
      <c r="B100" s="579"/>
      <c r="C100" s="573"/>
      <c r="D100" s="573"/>
      <c r="E100" s="573"/>
      <c r="F100" s="574">
        <f aca="true" t="shared" si="5" ref="F100:F113">C100-E100</f>
        <v>0</v>
      </c>
    </row>
    <row r="101" spans="1:6" ht="12.75">
      <c r="A101" s="571" t="s">
        <v>563</v>
      </c>
      <c r="B101" s="579"/>
      <c r="C101" s="573"/>
      <c r="D101" s="573"/>
      <c r="E101" s="573"/>
      <c r="F101" s="574">
        <f t="shared" si="5"/>
        <v>0</v>
      </c>
    </row>
    <row r="102" spans="1:6" ht="12.75">
      <c r="A102" s="571" t="s">
        <v>566</v>
      </c>
      <c r="B102" s="579"/>
      <c r="C102" s="573"/>
      <c r="D102" s="573"/>
      <c r="E102" s="573"/>
      <c r="F102" s="574">
        <f t="shared" si="5"/>
        <v>0</v>
      </c>
    </row>
    <row r="103" spans="1:6" ht="12.75">
      <c r="A103" s="571">
        <v>5</v>
      </c>
      <c r="B103" s="572"/>
      <c r="C103" s="573"/>
      <c r="D103" s="573"/>
      <c r="E103" s="573"/>
      <c r="F103" s="574">
        <f t="shared" si="5"/>
        <v>0</v>
      </c>
    </row>
    <row r="104" spans="1:6" ht="12.75">
      <c r="A104" s="571">
        <v>6</v>
      </c>
      <c r="B104" s="572"/>
      <c r="C104" s="573"/>
      <c r="D104" s="573"/>
      <c r="E104" s="573"/>
      <c r="F104" s="574">
        <f t="shared" si="5"/>
        <v>0</v>
      </c>
    </row>
    <row r="105" spans="1:6" ht="12.75">
      <c r="A105" s="571">
        <v>7</v>
      </c>
      <c r="B105" s="572"/>
      <c r="C105" s="573"/>
      <c r="D105" s="573"/>
      <c r="E105" s="573"/>
      <c r="F105" s="574">
        <f t="shared" si="5"/>
        <v>0</v>
      </c>
    </row>
    <row r="106" spans="1:6" ht="12.75">
      <c r="A106" s="571">
        <v>8</v>
      </c>
      <c r="B106" s="572"/>
      <c r="C106" s="573"/>
      <c r="D106" s="573"/>
      <c r="E106" s="573"/>
      <c r="F106" s="574">
        <f t="shared" si="5"/>
        <v>0</v>
      </c>
    </row>
    <row r="107" spans="1:6" ht="12" customHeight="1">
      <c r="A107" s="571">
        <v>9</v>
      </c>
      <c r="B107" s="572"/>
      <c r="C107" s="573"/>
      <c r="D107" s="573"/>
      <c r="E107" s="573"/>
      <c r="F107" s="574">
        <f t="shared" si="5"/>
        <v>0</v>
      </c>
    </row>
    <row r="108" spans="1:6" ht="12.75">
      <c r="A108" s="571">
        <v>10</v>
      </c>
      <c r="B108" s="572"/>
      <c r="C108" s="573"/>
      <c r="D108" s="573"/>
      <c r="E108" s="573"/>
      <c r="F108" s="574">
        <f t="shared" si="5"/>
        <v>0</v>
      </c>
    </row>
    <row r="109" spans="1:6" ht="12.75">
      <c r="A109" s="571">
        <v>11</v>
      </c>
      <c r="B109" s="572"/>
      <c r="C109" s="573"/>
      <c r="D109" s="573"/>
      <c r="E109" s="573"/>
      <c r="F109" s="574">
        <f t="shared" si="5"/>
        <v>0</v>
      </c>
    </row>
    <row r="110" spans="1:6" ht="12.75">
      <c r="A110" s="571">
        <v>12</v>
      </c>
      <c r="B110" s="572"/>
      <c r="C110" s="573"/>
      <c r="D110" s="573"/>
      <c r="E110" s="573"/>
      <c r="F110" s="574">
        <f t="shared" si="5"/>
        <v>0</v>
      </c>
    </row>
    <row r="111" spans="1:6" ht="12.75">
      <c r="A111" s="571">
        <v>13</v>
      </c>
      <c r="B111" s="572"/>
      <c r="C111" s="573"/>
      <c r="D111" s="573"/>
      <c r="E111" s="573"/>
      <c r="F111" s="574">
        <f t="shared" si="5"/>
        <v>0</v>
      </c>
    </row>
    <row r="112" spans="1:6" ht="12" customHeight="1">
      <c r="A112" s="571">
        <v>14</v>
      </c>
      <c r="B112" s="572"/>
      <c r="C112" s="573"/>
      <c r="D112" s="573"/>
      <c r="E112" s="573"/>
      <c r="F112" s="574">
        <f t="shared" si="5"/>
        <v>0</v>
      </c>
    </row>
    <row r="113" spans="1:6" ht="12.75">
      <c r="A113" s="571">
        <v>15</v>
      </c>
      <c r="B113" s="572"/>
      <c r="C113" s="573"/>
      <c r="D113" s="573"/>
      <c r="E113" s="573"/>
      <c r="F113" s="574">
        <f t="shared" si="5"/>
        <v>0</v>
      </c>
    </row>
    <row r="114" spans="1:16" ht="11.25" customHeight="1">
      <c r="A114" s="575" t="s">
        <v>836</v>
      </c>
      <c r="B114" s="576" t="s">
        <v>865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855</v>
      </c>
      <c r="B115" s="579"/>
      <c r="C115" s="570"/>
      <c r="D115" s="570"/>
      <c r="E115" s="570"/>
      <c r="F115" s="577"/>
    </row>
    <row r="116" spans="1:6" ht="12.75">
      <c r="A116" s="571" t="s">
        <v>557</v>
      </c>
      <c r="B116" s="579"/>
      <c r="C116" s="573"/>
      <c r="D116" s="573"/>
      <c r="E116" s="573"/>
      <c r="F116" s="574">
        <f>C116-E116</f>
        <v>0</v>
      </c>
    </row>
    <row r="117" spans="1:6" ht="12.75">
      <c r="A117" s="571" t="s">
        <v>560</v>
      </c>
      <c r="B117" s="579"/>
      <c r="C117" s="573"/>
      <c r="D117" s="573"/>
      <c r="E117" s="573"/>
      <c r="F117" s="574">
        <f aca="true" t="shared" si="6" ref="F117:F130">C117-E117</f>
        <v>0</v>
      </c>
    </row>
    <row r="118" spans="1:6" ht="12.75">
      <c r="A118" s="571" t="s">
        <v>563</v>
      </c>
      <c r="B118" s="579"/>
      <c r="C118" s="573"/>
      <c r="D118" s="573"/>
      <c r="E118" s="573"/>
      <c r="F118" s="574">
        <f t="shared" si="6"/>
        <v>0</v>
      </c>
    </row>
    <row r="119" spans="1:6" ht="12.75">
      <c r="A119" s="571" t="s">
        <v>566</v>
      </c>
      <c r="B119" s="579"/>
      <c r="C119" s="573"/>
      <c r="D119" s="573"/>
      <c r="E119" s="573"/>
      <c r="F119" s="574">
        <f t="shared" si="6"/>
        <v>0</v>
      </c>
    </row>
    <row r="120" spans="1:6" ht="12.75">
      <c r="A120" s="571">
        <v>5</v>
      </c>
      <c r="B120" s="572"/>
      <c r="C120" s="573"/>
      <c r="D120" s="573"/>
      <c r="E120" s="573"/>
      <c r="F120" s="574">
        <f t="shared" si="6"/>
        <v>0</v>
      </c>
    </row>
    <row r="121" spans="1:6" ht="12.75">
      <c r="A121" s="571">
        <v>6</v>
      </c>
      <c r="B121" s="572"/>
      <c r="C121" s="573"/>
      <c r="D121" s="573"/>
      <c r="E121" s="573"/>
      <c r="F121" s="574">
        <f t="shared" si="6"/>
        <v>0</v>
      </c>
    </row>
    <row r="122" spans="1:6" ht="12.75">
      <c r="A122" s="571">
        <v>7</v>
      </c>
      <c r="B122" s="572"/>
      <c r="C122" s="573"/>
      <c r="D122" s="573"/>
      <c r="E122" s="573"/>
      <c r="F122" s="574">
        <f t="shared" si="6"/>
        <v>0</v>
      </c>
    </row>
    <row r="123" spans="1:6" ht="12.75">
      <c r="A123" s="571">
        <v>8</v>
      </c>
      <c r="B123" s="572"/>
      <c r="C123" s="573"/>
      <c r="D123" s="573"/>
      <c r="E123" s="573"/>
      <c r="F123" s="574">
        <f t="shared" si="6"/>
        <v>0</v>
      </c>
    </row>
    <row r="124" spans="1:6" ht="12" customHeight="1">
      <c r="A124" s="571">
        <v>9</v>
      </c>
      <c r="B124" s="572"/>
      <c r="C124" s="573"/>
      <c r="D124" s="573"/>
      <c r="E124" s="573"/>
      <c r="F124" s="574">
        <f t="shared" si="6"/>
        <v>0</v>
      </c>
    </row>
    <row r="125" spans="1:6" ht="12.75">
      <c r="A125" s="571">
        <v>10</v>
      </c>
      <c r="B125" s="572"/>
      <c r="C125" s="573"/>
      <c r="D125" s="573"/>
      <c r="E125" s="573"/>
      <c r="F125" s="574">
        <f t="shared" si="6"/>
        <v>0</v>
      </c>
    </row>
    <row r="126" spans="1:6" ht="12.75">
      <c r="A126" s="571">
        <v>11</v>
      </c>
      <c r="B126" s="572"/>
      <c r="C126" s="573"/>
      <c r="D126" s="573"/>
      <c r="E126" s="573"/>
      <c r="F126" s="574">
        <f t="shared" si="6"/>
        <v>0</v>
      </c>
    </row>
    <row r="127" spans="1:6" ht="12.75">
      <c r="A127" s="571">
        <v>12</v>
      </c>
      <c r="B127" s="572"/>
      <c r="C127" s="573"/>
      <c r="D127" s="573"/>
      <c r="E127" s="573"/>
      <c r="F127" s="574">
        <f t="shared" si="6"/>
        <v>0</v>
      </c>
    </row>
    <row r="128" spans="1:6" ht="12.75">
      <c r="A128" s="571">
        <v>13</v>
      </c>
      <c r="B128" s="572"/>
      <c r="C128" s="573"/>
      <c r="D128" s="573"/>
      <c r="E128" s="573"/>
      <c r="F128" s="574">
        <f t="shared" si="6"/>
        <v>0</v>
      </c>
    </row>
    <row r="129" spans="1:6" ht="12" customHeight="1">
      <c r="A129" s="571">
        <v>14</v>
      </c>
      <c r="B129" s="572"/>
      <c r="C129" s="573"/>
      <c r="D129" s="573"/>
      <c r="E129" s="573"/>
      <c r="F129" s="574">
        <f t="shared" si="6"/>
        <v>0</v>
      </c>
    </row>
    <row r="130" spans="1:6" ht="12.75">
      <c r="A130" s="571">
        <v>15</v>
      </c>
      <c r="B130" s="572"/>
      <c r="C130" s="573"/>
      <c r="D130" s="573"/>
      <c r="E130" s="573"/>
      <c r="F130" s="574">
        <f t="shared" si="6"/>
        <v>0</v>
      </c>
    </row>
    <row r="131" spans="1:16" ht="15.75" customHeight="1">
      <c r="A131" s="575" t="s">
        <v>856</v>
      </c>
      <c r="B131" s="576" t="s">
        <v>866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858</v>
      </c>
      <c r="B132" s="579"/>
      <c r="C132" s="570"/>
      <c r="D132" s="570"/>
      <c r="E132" s="570"/>
      <c r="F132" s="577"/>
    </row>
    <row r="133" spans="1:6" ht="12.75">
      <c r="A133" s="571">
        <v>1</v>
      </c>
      <c r="B133" s="579"/>
      <c r="C133" s="573"/>
      <c r="D133" s="573"/>
      <c r="E133" s="573"/>
      <c r="F133" s="574">
        <f>C133-E133</f>
        <v>0</v>
      </c>
    </row>
    <row r="134" spans="1:6" ht="12.75">
      <c r="A134" s="571" t="s">
        <v>560</v>
      </c>
      <c r="B134" s="579"/>
      <c r="C134" s="573"/>
      <c r="D134" s="573"/>
      <c r="E134" s="573"/>
      <c r="F134" s="574">
        <f aca="true" t="shared" si="7" ref="F134:F147">C134-E134</f>
        <v>0</v>
      </c>
    </row>
    <row r="135" spans="1:6" ht="12.75">
      <c r="A135" s="571" t="s">
        <v>563</v>
      </c>
      <c r="B135" s="579"/>
      <c r="C135" s="573"/>
      <c r="D135" s="573"/>
      <c r="E135" s="573"/>
      <c r="F135" s="574">
        <f t="shared" si="7"/>
        <v>0</v>
      </c>
    </row>
    <row r="136" spans="1:6" ht="12.75">
      <c r="A136" s="571" t="s">
        <v>566</v>
      </c>
      <c r="B136" s="579"/>
      <c r="C136" s="573"/>
      <c r="D136" s="573"/>
      <c r="E136" s="573"/>
      <c r="F136" s="574">
        <f t="shared" si="7"/>
        <v>0</v>
      </c>
    </row>
    <row r="137" spans="1:6" ht="12.75">
      <c r="A137" s="571">
        <v>5</v>
      </c>
      <c r="B137" s="572"/>
      <c r="C137" s="573"/>
      <c r="D137" s="573"/>
      <c r="E137" s="573"/>
      <c r="F137" s="574">
        <f t="shared" si="7"/>
        <v>0</v>
      </c>
    </row>
    <row r="138" spans="1:6" ht="12.75">
      <c r="A138" s="571">
        <v>6</v>
      </c>
      <c r="B138" s="572"/>
      <c r="C138" s="573"/>
      <c r="D138" s="573"/>
      <c r="E138" s="573"/>
      <c r="F138" s="574">
        <f t="shared" si="7"/>
        <v>0</v>
      </c>
    </row>
    <row r="139" spans="1:6" ht="12.75">
      <c r="A139" s="571">
        <v>7</v>
      </c>
      <c r="B139" s="572"/>
      <c r="C139" s="573"/>
      <c r="D139" s="573"/>
      <c r="E139" s="573"/>
      <c r="F139" s="574">
        <f t="shared" si="7"/>
        <v>0</v>
      </c>
    </row>
    <row r="140" spans="1:6" ht="12.75">
      <c r="A140" s="571">
        <v>8</v>
      </c>
      <c r="B140" s="572"/>
      <c r="C140" s="573"/>
      <c r="D140" s="573"/>
      <c r="E140" s="573"/>
      <c r="F140" s="574">
        <f t="shared" si="7"/>
        <v>0</v>
      </c>
    </row>
    <row r="141" spans="1:6" ht="12" customHeight="1">
      <c r="A141" s="571">
        <v>9</v>
      </c>
      <c r="B141" s="572"/>
      <c r="C141" s="573"/>
      <c r="D141" s="573"/>
      <c r="E141" s="573"/>
      <c r="F141" s="574">
        <f t="shared" si="7"/>
        <v>0</v>
      </c>
    </row>
    <row r="142" spans="1:6" ht="12.75">
      <c r="A142" s="571">
        <v>10</v>
      </c>
      <c r="B142" s="572"/>
      <c r="C142" s="573"/>
      <c r="D142" s="573"/>
      <c r="E142" s="573"/>
      <c r="F142" s="574">
        <f t="shared" si="7"/>
        <v>0</v>
      </c>
    </row>
    <row r="143" spans="1:6" ht="12.75">
      <c r="A143" s="571">
        <v>11</v>
      </c>
      <c r="B143" s="572"/>
      <c r="C143" s="573"/>
      <c r="D143" s="573"/>
      <c r="E143" s="573"/>
      <c r="F143" s="574">
        <f t="shared" si="7"/>
        <v>0</v>
      </c>
    </row>
    <row r="144" spans="1:6" ht="12.75">
      <c r="A144" s="571">
        <v>12</v>
      </c>
      <c r="B144" s="572"/>
      <c r="C144" s="573"/>
      <c r="D144" s="573"/>
      <c r="E144" s="573"/>
      <c r="F144" s="574">
        <f t="shared" si="7"/>
        <v>0</v>
      </c>
    </row>
    <row r="145" spans="1:6" ht="12.75">
      <c r="A145" s="571">
        <v>13</v>
      </c>
      <c r="B145" s="572"/>
      <c r="C145" s="573"/>
      <c r="D145" s="573"/>
      <c r="E145" s="573"/>
      <c r="F145" s="574">
        <f t="shared" si="7"/>
        <v>0</v>
      </c>
    </row>
    <row r="146" spans="1:6" ht="12" customHeight="1">
      <c r="A146" s="571">
        <v>14</v>
      </c>
      <c r="B146" s="572"/>
      <c r="C146" s="573"/>
      <c r="D146" s="573"/>
      <c r="E146" s="573"/>
      <c r="F146" s="574">
        <f t="shared" si="7"/>
        <v>0</v>
      </c>
    </row>
    <row r="147" spans="1:6" ht="12.75">
      <c r="A147" s="571">
        <v>15</v>
      </c>
      <c r="B147" s="572"/>
      <c r="C147" s="573"/>
      <c r="D147" s="573"/>
      <c r="E147" s="573"/>
      <c r="F147" s="574">
        <f t="shared" si="7"/>
        <v>0</v>
      </c>
    </row>
    <row r="148" spans="1:16" ht="17.25" customHeight="1">
      <c r="A148" s="575" t="s">
        <v>598</v>
      </c>
      <c r="B148" s="576" t="s">
        <v>867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868</v>
      </c>
      <c r="B149" s="576" t="s">
        <v>869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 customHeight="1">
      <c r="A151" s="584" t="s">
        <v>870</v>
      </c>
      <c r="B151" s="585"/>
      <c r="C151" s="586" t="s">
        <v>871</v>
      </c>
      <c r="D151" s="586"/>
      <c r="E151" s="586"/>
      <c r="F151" s="586"/>
    </row>
    <row r="152" spans="1:6" ht="12.75">
      <c r="A152" s="587"/>
      <c r="B152" s="588"/>
      <c r="C152" s="587"/>
      <c r="D152" s="587"/>
      <c r="E152" s="587"/>
      <c r="F152" s="587"/>
    </row>
    <row r="153" spans="1:6" ht="12.75" customHeight="1">
      <c r="A153" s="587"/>
      <c r="B153" s="588"/>
      <c r="C153" s="586" t="s">
        <v>872</v>
      </c>
      <c r="D153" s="586"/>
      <c r="E153" s="586"/>
      <c r="F153" s="586"/>
    </row>
    <row r="154" spans="3:5" ht="12.75">
      <c r="C154" s="587"/>
      <c r="E154" s="587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2010-01-28T12:21:19Z</cp:lastPrinted>
  <dcterms:created xsi:type="dcterms:W3CDTF">2000-06-29T12:02:40Z</dcterms:created>
  <dcterms:modified xsi:type="dcterms:W3CDTF">2010-01-28T12:39:17Z</dcterms:modified>
  <cp:category/>
  <cp:version/>
  <cp:contentType/>
  <cp:contentStatus/>
</cp:coreProperties>
</file>