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1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<sst xmlns="http://schemas.openxmlformats.org/spreadsheetml/2006/main" count="1070" uniqueCount="910">
  <si>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</si>
  <si>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</si>
  <si>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</si>
  <si>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</si>
  <si>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</si>
  <si>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</si>
  <si>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</si>
  <si>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</si>
  <si>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</si>
  <si>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</si>
  <si>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</si>
  <si>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</si>
  <si>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</si>
  <si>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</si>
  <si>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</si>
  <si>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</si>
  <si>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</si>
  <si>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</si>
  <si>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</si>
  <si>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</si>
  <si>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</si>
  <si>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</si>
  <si>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</si>
  <si>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</si>
  <si>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</si>
  <si>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</si>
  <si>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</si>
  <si>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</si>
  <si>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</si>
  <si>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</si>
  <si>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</si>
  <si>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</si>
  <si>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</si>
  <si>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</si>
  <si>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</si>
  <si>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</si>
  <si>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</si>
  <si>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</si>
  <si>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</si>
  <si>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</si>
  <si>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</si>
  <si>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</si>
  <si>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</si>
  <si>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</si>
  <si>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</si>
  <si>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</si>
  <si>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</si>
  <si>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</si>
  <si>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</si>
  <si>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</si>
  <si>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</si>
  <si>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</si>
  <si>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</si>
  <si>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</si>
  <si>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</si>
  <si>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</si>
  <si>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</si>
  <si>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</si>
  <si>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</si>
  <si>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</si>
  <si>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</si>
  <si>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</si>
  <si>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</si>
  <si>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</si>
  <si>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</si>
  <si>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</si>
  <si>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</si>
  <si>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</si>
  <si>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</si>
  <si>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</si>
  <si>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</si>
  <si>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</si>
  <si>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</si>
  <si>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</si>
  <si>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</si>
  <si>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</si>
  <si>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</si>
  <si>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</si>
  <si>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</si>
  <si>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</si>
  <si>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</si>
  <si>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</si>
  <si>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</si>
  <si>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</si>
  <si>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</si>
  <si>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</si>
  <si>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</si>
  <si>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</si>
  <si>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</si>
  <si>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</si>
  <si>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</si>
  <si>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</si>
  <si>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</si>
  <si>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</si>
  <si>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</si>
  <si>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</si>
  <si>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</si>
  <si>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</si>
  <si>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</si>
  <si>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</si>
  <si>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</si>
  <si>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</si>
  <si>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</si>
  <si>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</si>
  <si>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</si>
  <si>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</si>
  <si>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</si>
  <si>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</si>
  <si>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</si>
  <si>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</si>
  <si>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</si>
  <si>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</si>
  <si>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</si>
  <si>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</si>
  <si>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</si>
  <si>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</si>
  <si>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</si>
  <si>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</si>
  <si>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</si>
  <si>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</si>
  <si>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</si>
  <si>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</si>
  <si>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</si>
  <si>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</si>
  <si>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</si>
  <si>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</si>
  <si>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</si>
  <si>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</si>
  <si>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</si>
  <si>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</si>
  <si>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</si>
  <si>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</si>
  <si>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</si>
  <si>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</si>
  <si>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</si>
  <si>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</si>
  <si>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</si>
  <si>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</si>
  <si>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</si>
  <si>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</si>
  <si>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</si>
  <si>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</si>
  <si>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</si>
  <si>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</si>
  <si>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</si>
  <si>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</si>
  <si>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</si>
  <si>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</si>
  <si>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</si>
  <si>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</si>
  <si>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</si>
  <si>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</si>
  <si>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</si>
  <si>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</si>
  <si>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</si>
  <si>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</si>
  <si>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</si>
  <si>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</si>
  <si>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</si>
  <si>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</si>
  <si>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</si>
  <si>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</si>
  <si>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</si>
  <si>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</si>
  <si>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</si>
  <si>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</si>
  <si>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</si>
  <si>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</si>
  <si>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</si>
  <si>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</si>
  <si>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</si>
  <si>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</si>
  <si>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</si>
  <si>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</si>
  <si>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</si>
  <si>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</si>
  <si>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</si>
  <si>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</si>
  <si>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</si>
  <si>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</si>
  <si>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</si>
  <si>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</si>
  <si>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</si>
  <si>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</si>
  <si>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</si>
  <si>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</si>
  <si>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</si>
  <si>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</si>
  <si>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</si>
  <si>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</si>
  <si>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</si>
  <si>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</si>
  <si>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</si>
  <si>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</si>
  <si>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</si>
  <si>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</si>
  <si>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</si>
  <si>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</si>
  <si>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</si>
  <si>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</si>
  <si>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</si>
  <si>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</si>
  <si>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</si>
  <si>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</si>
  <si>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</si>
  <si>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</si>
  <si>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</si>
  <si>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</si>
  <si>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</si>
  <si>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</si>
  <si>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</si>
  <si>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</si>
  <si>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</si>
  <si>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</si>
  <si>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</si>
  <si>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</si>
  <si>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</si>
  <si>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</si>
  <si>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</si>
  <si>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</si>
  <si>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</si>
  <si>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</si>
  <si>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</si>
  <si>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</si>
  <si>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</si>
  <si>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</si>
  <si>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</si>
  <si>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</si>
  <si>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</si>
  <si>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</si>
  <si>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</si>
  <si>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</si>
  <si>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</si>
  <si>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</si>
  <si>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</si>
  <si>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</si>
  <si>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</si>
  <si>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</si>
  <si>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</si>
  <si>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</si>
  <si>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</si>
  <si>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</si>
  <si>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</si>
  <si>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</si>
  <si>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</si>
  <si>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</si>
  <si>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</si>
  <si>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</si>
  <si>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</si>
  <si>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</si>
  <si>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</si>
  <si>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</si>
  <si>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</si>
  <si>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</si>
  <si>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</si>
  <si>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</si>
  <si>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</si>
  <si>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</si>
  <si>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</si>
  <si>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</si>
  <si>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</si>
  <si>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</si>
  <si>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</si>
  <si>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</si>
  <si>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</si>
  <si>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</si>
  <si>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</si>
  <si>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</si>
  <si>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</si>
  <si>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</si>
  <si>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</si>
  <si>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</si>
  <si>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</si>
  <si>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</si>
  <si>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</si>
  <si>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</si>
  <si>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</si>
  <si>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</si>
  <si>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</si>
  <si>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</si>
  <si>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</si>
  <si>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</si>
  <si>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</si>
  <si>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</si>
  <si>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</si>
  <si>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</si>
  <si>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</si>
  <si>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</si>
  <si>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</si>
  <si>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</si>
  <si>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</si>
  <si>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</si>
  <si>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</si>
  <si>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</si>
  <si>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</si>
  <si>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</si>
  <si>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</si>
  <si>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</si>
  <si>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</si>
  <si>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</si>
  <si>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</si>
  <si>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</si>
  <si>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</si>
  <si>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</si>
  <si>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</si>
  <si>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</si>
  <si>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</si>
  <si>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</si>
  <si>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</si>
  <si>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</si>
  <si>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</si>
  <si>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</si>
  <si>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</si>
  <si>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</si>
  <si>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</si>
  <si>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</si>
  <si>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</si>
  <si>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</si>
  <si>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</si>
  <si>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</si>
  <si>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</si>
  <si>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</si>
  <si>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</si>
  <si>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</si>
  <si>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</si>
  <si>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</si>
  <si>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</si>
  <si>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</si>
  <si>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</si>
  <si>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</si>
  <si>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</si>
  <si>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</si>
  <si>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</si>
  <si>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</si>
  <si>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</si>
  <si>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</si>
  <si>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</si>
  <si>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</si>
  <si>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</si>
  <si>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</si>
  <si>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</si>
  <si>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</si>
  <si>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</si>
  <si>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</si>
  <si>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</si>
  <si>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</si>
  <si>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</si>
  <si>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</si>
  <si>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</si>
  <si>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</si>
  <si>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</si>
  <si>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</si>
  <si>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</si>
  <si>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</si>
  <si>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</si>
  <si>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</si>
  <si>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</si>
  <si>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</si>
  <si>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</si>
  <si>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</si>
  <si>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</si>
  <si>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</si>
  <si>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</si>
  <si>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</si>
  <si>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</si>
  <si>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</si>
  <si>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</si>
  <si>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</si>
  <si>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</si>
  <si>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</si>
  <si>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</si>
  <si>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</si>
  <si>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</si>
  <si>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</si>
  <si>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</si>
  <si>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</si>
  <si>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</si>
  <si>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</si>
  <si>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</si>
  <si>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</si>
  <si>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</si>
  <si>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</si>
  <si>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</si>
  <si>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</si>
  <si>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</si>
  <si>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</si>
  <si>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</si>
  <si>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</si>
  <si>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</si>
  <si>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</si>
  <si>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</si>
  <si>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</si>
  <si>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</si>
  <si>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</si>
  <si>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</si>
  <si>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</si>
  <si>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</si>
  <si>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</si>
  <si>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</si>
  <si>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</si>
  <si>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</si>
  <si>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</si>
  <si>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</si>
  <si>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</si>
  <si>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</si>
  <si>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</si>
  <si>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</si>
  <si>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</si>
  <si>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</si>
  <si>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</si>
  <si>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</si>
  <si>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</si>
  <si>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</si>
  <si>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</si>
  <si>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</si>
  <si>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</si>
  <si>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</si>
  <si>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</si>
  <si>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</si>
  <si>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</si>
  <si>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</si>
  <si>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</si>
  <si>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</si>
  <si>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</si>
  <si>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</si>
  <si>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</si>
  <si>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</si>
  <si>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</si>
  <si>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</si>
  <si>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</si>
  <si>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</si>
  <si>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</si>
  <si>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</si>
  <si>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</si>
  <si>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</si>
  <si>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</si>
  <si>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</si>
  <si>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</si>
  <si>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</si>
  <si>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</si>
  <si>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</si>
  <si>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</si>
  <si>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</si>
  <si>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</si>
  <si>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</si>
  <si>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</si>
  <si>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</si>
  <si>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</si>
  <si>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</si>
  <si>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</si>
  <si>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</si>
  <si>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</si>
  <si>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</si>
  <si>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</si>
  <si>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</si>
  <si>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</si>
  <si>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</si>
  <si>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</si>
  <si>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</si>
  <si>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</si>
  <si>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</si>
  <si>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</si>
  <si>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</si>
  <si>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</si>
  <si>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</si>
  <si>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</si>
  <si>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</si>
  <si>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</si>
  <si>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</si>
  <si>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</si>
  <si>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</si>
  <si>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</si>
  <si>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</si>
  <si>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</si>
  <si>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</si>
  <si>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</si>
  <si>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</si>
  <si>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</si>
  <si>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</si>
  <si>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</si>
  <si>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</si>
  <si>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</si>
  <si>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</si>
  <si>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</si>
  <si>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</si>
  <si>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</si>
  <si>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</si>
  <si>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</si>
  <si>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</si>
  <si>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</si>
  <si>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</si>
  <si>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</si>
  <si>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</si>
  <si>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</si>
  <si>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</si>
  <si>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</si>
  <si>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</si>
  <si>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</si>
  <si>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</si>
  <si>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</si>
  <si>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</si>
  <si>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</si>
  <si>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</si>
  <si>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</si>
  <si>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</si>
  <si>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</si>
  <si>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</si>
  <si>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</si>
  <si>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</si>
  <si>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</si>
  <si>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</si>
  <si>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</si>
  <si>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</si>
  <si>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</si>
  <si>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</si>
  <si>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</si>
  <si>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</si>
  <si>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</si>
  <si>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</si>
  <si>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</si>
  <si>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</si>
  <si>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</si>
  <si>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</si>
  <si>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</si>
  <si>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</si>
  <si>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</si>
  <si>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</si>
  <si>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</si>
  <si>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</si>
  <si>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</si>
  <si>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</si>
  <si>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</si>
  <si>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</si>
  <si>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</si>
  <si>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</si>
  <si>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</si>
  <si>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</si>
  <si>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</si>
  <si>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</si>
  <si>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</si>
  <si>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</si>
  <si>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</si>
  <si>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</si>
  <si>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</si>
  <si>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</si>
  <si>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</si>
  <si>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</si>
  <si>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</si>
  <si>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</si>
  <si>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</si>
  <si>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</si>
  <si>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</si>
  <si>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</si>
  <si>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</si>
  <si>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</si>
  <si>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</si>
  <si>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</si>
  <si>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</si>
  <si>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</si>
  <si>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</si>
  <si>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</si>
  <si>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</si>
  <si>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</si>
  <si>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</si>
  <si>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</si>
  <si>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</si>
  <si>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</si>
  <si>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</si>
  <si>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</si>
  <si>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</si>
  <si>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</si>
  <si>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</si>
  <si>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</si>
  <si>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</si>
  <si>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</si>
  <si>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</si>
  <si>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</si>
  <si>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</si>
  <si>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</si>
  <si>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</si>
  <si>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</si>
  <si>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</si>
  <si>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</si>
  <si>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</si>
  <si>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</si>
  <si>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</si>
  <si>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</si>
  <si>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</si>
  <si>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</si>
  <si>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</si>
  <si>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</si>
  <si>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</si>
  <si>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</si>
  <si>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</si>
  <si>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</si>
  <si>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</si>
  <si>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</si>
  <si>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</si>
  <si>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</si>
  <si>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</si>
  <si>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</si>
  <si>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</si>
  <si>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</si>
  <si>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</si>
  <si>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</si>
  <si>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</si>
  <si>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</si>
  <si>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</si>
  <si>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</si>
  <si>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</si>
  <si>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</si>
  <si>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</si>
  <si>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</si>
  <si>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</si>
  <si>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</si>
  <si>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</si>
  <si>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</si>
  <si>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</si>
  <si>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</si>
  <si>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</si>
  <si>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</si>
  <si>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</si>
  <si>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</si>
  <si>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</si>
  <si>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</si>
  <si>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</si>
  <si>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</si>
  <si>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</si>
  <si>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</si>
  <si>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</si>
  <si>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</si>
  <si>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</si>
  <si>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</si>
  <si>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</si>
  <si>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</si>
  <si>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</si>
  <si>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</si>
  <si>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</si>
  <si>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</si>
  <si>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</si>
  <si>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</si>
  <si>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</si>
  <si>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</si>
  <si>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</si>
  <si>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</si>
  <si>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</si>
  <si>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</si>
  <si>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</si>
  <si>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</si>
  <si>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</si>
  <si>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</si>
  <si>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</si>
  <si>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</si>
  <si>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</si>
  <si>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</si>
  <si>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</si>
  <si>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</si>
  <si>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</si>
  <si>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</si>
  <si>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</si>
  <si>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</si>
  <si>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</si>
  <si>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</si>
  <si>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</si>
  <si>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</si>
  <si>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</si>
  <si>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</si>
  <si>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</si>
  <si>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</si>
  <si>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</si>
  <si>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</si>
  <si>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</si>
  <si>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</si>
  <si>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</si>
  <si>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</si>
  <si>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</si>
  <si>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</si>
  <si>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</si>
  <si>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</si>
  <si>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</si>
  <si>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</si>
  <si>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</si>
  <si>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</si>
  <si>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</si>
  <si>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</si>
  <si>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</si>
  <si>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</si>
  <si>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</si>
  <si>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</si>
  <si>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</si>
  <si>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</si>
  <si>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</si>
  <si>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</si>
  <si>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</si>
  <si>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</si>
  <si>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</si>
  <si>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</si>
  <si>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</si>
  <si>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</si>
  <si>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</si>
  <si>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</si>
  <si>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</si>
  <si>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</si>
  <si>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</si>
  <si>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</si>
  <si>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</si>
  <si>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</si>
  <si>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</si>
  <si>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</si>
  <si>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</si>
  <si>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</si>
  <si>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</si>
  <si>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</si>
  <si>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</si>
  <si>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</si>
  <si>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</si>
  <si>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</si>
  <si>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</si>
  <si>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</si>
  <si>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</si>
  <si>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</si>
  <si>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</si>
  <si>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</si>
  <si>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</si>
  <si>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</si>
  <si>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</si>
  <si>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</si>
  <si>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</si>
  <si>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</si>
  <si>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</si>
  <si>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</si>
  <si>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</si>
  <si>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</si>
  <si>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</si>
  <si>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</si>
  <si>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</si>
  <si>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</si>
  <si>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</si>
  <si>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</si>
  <si>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</si>
  <si>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</si>
  <si>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</si>
  <si>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</si>
  <si>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</si>
  <si>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</si>
  <si>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</si>
  <si>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</si>
  <si>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</si>
  <si>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</si>
  <si>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</si>
  <si>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</si>
  <si>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</si>
  <si>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</si>
  <si>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</si>
  <si>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</si>
  <si>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</si>
  <si>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</si>
  <si>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</si>
  <si>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</si>
  <si>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</si>
  <si>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</si>
  <si>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</si>
  <si>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</si>
  <si>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</si>
  <si>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</si>
  <si>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</si>
  <si>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</si>
  <si>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</si>
  <si>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</si>
  <si>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</si>
  <si>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</si>
  <si>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</si>
  <si>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</si>
  <si>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</si>
  <si>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</si>
  <si>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</si>
  <si>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</si>
  <si>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</si>
  <si>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</si>
  <si>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</si>
  <si>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</si>
  <si>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</si>
  <si>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</si>
  <si>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</si>
  <si>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</si>
  <si>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</si>
  <si>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</si>
  <si>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</si>
  <si>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</si>
  <si>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</si>
  <si>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</si>
  <si>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</si>
  <si>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</si>
  <si>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</si>
  <si>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</si>
  <si>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</si>
  <si>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</si>
  <si>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</si>
  <si>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</si>
  <si>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</si>
  <si>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</si>
  <si>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</si>
  <si>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</si>
  <si>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</si>
  <si>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</si>
  <si>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</si>
  <si>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</si>
  <si>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</si>
  <si>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</si>
  <si>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</si>
  <si>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</si>
  <si>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</si>
  <si>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</si>
  <si>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</si>
  <si>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</si>
  <si>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</si>
  <si>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</si>
  <si>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</si>
  <si>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</si>
  <si>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</si>
  <si>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</si>
  <si>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</si>
  <si>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</si>
  <si>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</si>
  <si>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</si>
  <si>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</si>
  <si>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</si>
  <si>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</si>
  <si>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</si>
  <si>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</si>
  <si>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</si>
  <si>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</si>
  <si>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</si>
  <si>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</si>
  <si>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</si>
  <si>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</si>
  <si>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</si>
  <si>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</si>
  <si>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</si>
  <si>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</si>
  <si>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</si>
  <si>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</si>
  <si>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</si>
  <si>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</si>
  <si>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</si>
  <si>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</si>
  <si>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</si>
  <si>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</si>
  <si>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</si>
  <si>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</si>
  <si>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</si>
  <si>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</si>
  <si>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</si>
  <si>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</si>
  <si>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</si>
  <si>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</si>
  <si>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</si>
  <si>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</si>
  <si>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</si>
  <si>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</si>
  <si>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</si>
  <si>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</si>
  <si>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</si>
  <si>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</si>
  <si>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</si>
  <si>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</si>
  <si>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</si>
  <si>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</si>
  <si>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</si>
  <si>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</si>
  <si>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</si>
  <si>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</si>
  <si>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</si>
  <si>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</si>
  <si>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</si>
  <si>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</si>
  <si>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</si>
  <si>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</si>
  <si>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</si>
  <si>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</si>
  <si>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</si>
  <si>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</si>
  <si>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</si>
  <si>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</si>
  <si>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</si>
  <si>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</si>
  <si>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</si>
  <si>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</si>
  <si>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</si>
  <si>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</si>
  <si>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</si>
  <si>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</si>
  <si>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 xml:space="preserve">                     Христо Илиев</t>
  </si>
  <si>
    <t>Христо Илиев</t>
  </si>
  <si>
    <t xml:space="preserve">                            Ръководител:  Христо Илиев</t>
  </si>
  <si>
    <t>Отчетен период: ІV-то тримесечие  2010 год.</t>
  </si>
  <si>
    <t xml:space="preserve">                                                                                                                               28 януари  2011 г.</t>
  </si>
  <si>
    <t xml:space="preserve">                         ІV-то  тримесечие 2010 год.</t>
  </si>
  <si>
    <t xml:space="preserve">                            28 януари  2011 год.</t>
  </si>
  <si>
    <t>Вид на отчета:    неконсолидиран  ІV-то  тримесечие  2010г.</t>
  </si>
  <si>
    <t xml:space="preserve">                             28 януари 2011 г.</t>
  </si>
  <si>
    <t xml:space="preserve">Дата  на съставяне: 28 януари 2011 г.                                                                                                                              </t>
  </si>
  <si>
    <t>Отчетен период: ІV-то тримесечие 2010г.</t>
  </si>
  <si>
    <t>Дата на съставяне: 28 януари 2011 г.</t>
  </si>
  <si>
    <t xml:space="preserve">                                    ІV-то тримесечие 2010 год.</t>
  </si>
  <si>
    <t>Дата на съставяне  :       28 януари  2011год.</t>
  </si>
  <si>
    <t>ІV-то  тримесечие 2010 г.</t>
  </si>
  <si>
    <t xml:space="preserve">          28 януари 2011 г.</t>
  </si>
  <si>
    <r>
      <t xml:space="preserve">Отчетен период:  ІV-то  тримесечие 2010г.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</si>
  <si>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28 януари  2011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</si>
</sst>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0" fontId="12" fillId="0" borderId="0" xfId="25" applyFont="1" applyAlignment="1" applyProtection="1">
      <alignment horizontal="left" vertical="justify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workbookViewId="0" topLeftCell="A1">
      <selection activeCell="C83" sqref="C83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897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2054</v>
      </c>
      <c r="H27" s="206">
        <f>SUM(H28:H30)</f>
        <v>2201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-147</v>
      </c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-143</v>
      </c>
      <c r="H32" s="389">
        <v>-147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1911</v>
      </c>
      <c r="H33" s="206">
        <f>H27+H31+H32</f>
        <v>2054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5014</v>
      </c>
      <c r="D34" s="207">
        <f>SUM(D35:D38)</f>
        <v>5013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2535</v>
      </c>
      <c r="D35" s="203">
        <v>2534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9801</v>
      </c>
      <c r="H36" s="206">
        <f>H25+H17+H33</f>
        <v>9944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5014</v>
      </c>
      <c r="D45" s="207">
        <f>D34+D39+D44</f>
        <v>5013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6692</v>
      </c>
      <c r="D47" s="203">
        <v>6331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4212</v>
      </c>
      <c r="D48" s="203">
        <v>4024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10904</v>
      </c>
      <c r="D51" s="207">
        <f>SUM(D47:D50)</f>
        <v>10355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15918</v>
      </c>
      <c r="D55" s="207">
        <f>D19+D20+D21+D27+D32+D45+D51+D53+D54</f>
        <v>15368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600</v>
      </c>
      <c r="H59" s="204">
        <v>469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2053</v>
      </c>
      <c r="H61" s="206">
        <f>SUM(H62:H68)</f>
        <v>2046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1749</v>
      </c>
      <c r="H62" s="204">
        <v>1660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260</v>
      </c>
      <c r="H64" s="204">
        <v>347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35</v>
      </c>
      <c r="H66" s="204">
        <v>26</v>
      </c>
    </row>
    <row r="67" spans="1:8" ht="15">
      <c r="A67" s="289" t="s">
        <v>206</v>
      </c>
      <c r="B67" s="295" t="s">
        <v>207</v>
      </c>
      <c r="C67" s="203">
        <v>2111</v>
      </c>
      <c r="D67" s="203">
        <v>1658</v>
      </c>
      <c r="E67" s="291" t="s">
        <v>208</v>
      </c>
      <c r="F67" s="296" t="s">
        <v>209</v>
      </c>
      <c r="G67" s="204">
        <v>7</v>
      </c>
      <c r="H67" s="204">
        <v>7</v>
      </c>
    </row>
    <row r="68" spans="1:8" ht="15">
      <c r="A68" s="289" t="s">
        <v>210</v>
      </c>
      <c r="B68" s="295" t="s">
        <v>211</v>
      </c>
      <c r="C68" s="203">
        <v>603</v>
      </c>
      <c r="D68" s="203">
        <v>575</v>
      </c>
      <c r="E68" s="291" t="s">
        <v>212</v>
      </c>
      <c r="F68" s="296" t="s">
        <v>213</v>
      </c>
      <c r="G68" s="204">
        <v>2</v>
      </c>
      <c r="H68" s="204">
        <v>6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6284</v>
      </c>
      <c r="H69" s="204">
        <v>5532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8937</v>
      </c>
      <c r="H71" s="213">
        <f>H59+H60+H61+H69+H70</f>
        <v>8047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68</v>
      </c>
      <c r="D74" s="203">
        <v>20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2811</v>
      </c>
      <c r="D75" s="207">
        <f>SUM(D67:D74)</f>
        <v>2282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8937</v>
      </c>
      <c r="H79" s="214">
        <f>H71+H74+H75+H76</f>
        <v>8047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>
        <v>297</v>
      </c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297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6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>
        <v>41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8</v>
      </c>
      <c r="D91" s="207">
        <f>SUM(D87:D90)</f>
        <v>44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>
        <v>1</v>
      </c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2820</v>
      </c>
      <c r="D93" s="207">
        <f>D64+D75+D84+D91+D92</f>
        <v>2623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18738</v>
      </c>
      <c r="D94" s="216">
        <f>D93+D55</f>
        <v>17991</v>
      </c>
      <c r="E94" s="556" t="s">
        <v>269</v>
      </c>
      <c r="F94" s="343" t="s">
        <v>270</v>
      </c>
      <c r="G94" s="217">
        <f>G36+G39+G55+G79</f>
        <v>18738</v>
      </c>
      <c r="H94" s="217">
        <f>H36+H39+H55+H79</f>
        <v>17991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898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5:6" ht="12.75">
      <c r="E103" s="221" t="s">
        <v>893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34">
      <selection activeCell="C19" sqref="C1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895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10</v>
      </c>
      <c r="D9" s="77">
        <v>16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101</v>
      </c>
      <c r="D10" s="77">
        <v>116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>
        <v>6</v>
      </c>
      <c r="E11" s="364" t="s">
        <v>290</v>
      </c>
      <c r="F11" s="363" t="s">
        <v>291</v>
      </c>
      <c r="G11" s="85">
        <v>38</v>
      </c>
      <c r="H11" s="85">
        <v>47</v>
      </c>
    </row>
    <row r="12" spans="1:8" ht="12">
      <c r="A12" s="361" t="s">
        <v>292</v>
      </c>
      <c r="B12" s="362" t="s">
        <v>293</v>
      </c>
      <c r="C12" s="77">
        <v>266</v>
      </c>
      <c r="D12" s="77">
        <v>267</v>
      </c>
      <c r="E12" s="364" t="s">
        <v>77</v>
      </c>
      <c r="F12" s="363" t="s">
        <v>294</v>
      </c>
      <c r="G12" s="85"/>
      <c r="H12" s="85"/>
    </row>
    <row r="13" spans="1:18" ht="12">
      <c r="A13" s="361" t="s">
        <v>295</v>
      </c>
      <c r="B13" s="362" t="s">
        <v>296</v>
      </c>
      <c r="C13" s="77">
        <v>46</v>
      </c>
      <c r="D13" s="77">
        <v>61</v>
      </c>
      <c r="E13" s="365" t="s">
        <v>50</v>
      </c>
      <c r="F13" s="366" t="s">
        <v>297</v>
      </c>
      <c r="G13" s="86">
        <f>SUM(G9:G12)</f>
        <v>38</v>
      </c>
      <c r="H13" s="86">
        <f>SUM(H9:H12)</f>
        <v>47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14</v>
      </c>
      <c r="D16" s="78">
        <v>21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437</v>
      </c>
      <c r="D19" s="80">
        <f>SUM(D9:D15)+D16</f>
        <v>487</v>
      </c>
      <c r="E19" s="371" t="s">
        <v>314</v>
      </c>
      <c r="F19" s="367" t="s">
        <v>315</v>
      </c>
      <c r="G19" s="85">
        <v>339</v>
      </c>
      <c r="H19" s="85">
        <v>372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357</v>
      </c>
      <c r="H20" s="85">
        <v>259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25</v>
      </c>
      <c r="H21" s="85">
        <v>9</v>
      </c>
    </row>
    <row r="22" spans="1:8" ht="24">
      <c r="A22" s="358" t="s">
        <v>321</v>
      </c>
      <c r="B22" s="373" t="s">
        <v>322</v>
      </c>
      <c r="C22" s="77">
        <v>455</v>
      </c>
      <c r="D22" s="77">
        <v>350</v>
      </c>
      <c r="E22" s="371" t="s">
        <v>323</v>
      </c>
      <c r="F22" s="367" t="s">
        <v>324</v>
      </c>
      <c r="G22" s="85">
        <v>1</v>
      </c>
      <c r="H22" s="85">
        <v>1</v>
      </c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>
        <v>1</v>
      </c>
      <c r="E24" s="365" t="s">
        <v>102</v>
      </c>
      <c r="F24" s="368" t="s">
        <v>331</v>
      </c>
      <c r="G24" s="86">
        <f>SUM(G19:G23)</f>
        <v>722</v>
      </c>
      <c r="H24" s="86">
        <f>SUM(H19:H23)</f>
        <v>641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11</v>
      </c>
      <c r="D25" s="77">
        <v>8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466</v>
      </c>
      <c r="D26" s="80">
        <f>SUM(D22:D25)</f>
        <v>359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903</v>
      </c>
      <c r="D28" s="81">
        <f>D26+D19</f>
        <v>846</v>
      </c>
      <c r="E28" s="172" t="s">
        <v>336</v>
      </c>
      <c r="F28" s="368" t="s">
        <v>337</v>
      </c>
      <c r="G28" s="86">
        <f>G13+G15+G24</f>
        <v>760</v>
      </c>
      <c r="H28" s="86">
        <f>H13+H15+H24</f>
        <v>688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143</v>
      </c>
      <c r="H30" s="88">
        <f>IF((D28-H28)&gt;0,D28-H28,0)</f>
        <v>158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903</v>
      </c>
      <c r="D33" s="80">
        <f>D28+D31+D32</f>
        <v>846</v>
      </c>
      <c r="E33" s="172" t="s">
        <v>350</v>
      </c>
      <c r="F33" s="368" t="s">
        <v>351</v>
      </c>
      <c r="G33" s="88">
        <f>G32+G31+G28</f>
        <v>760</v>
      </c>
      <c r="H33" s="88">
        <f>H32+H31+H28</f>
        <v>688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143</v>
      </c>
      <c r="H34" s="86">
        <f>IF((D33-H33)&gt;0,D33-H33,0)</f>
        <v>158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143</v>
      </c>
      <c r="H39" s="89">
        <f>IF(H34&gt;0,IF(D35+H34&lt;0,0,D35+H34),IF(D34-D35&lt;0,D35-D34,0))</f>
        <v>158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143</v>
      </c>
      <c r="H41" s="83">
        <f>IF(D39=0,IF(H39-H40&gt;0,H39-H40+D40,0),IF(D39-D40&lt;0,D40-D39+H40,0))</f>
        <v>158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903</v>
      </c>
      <c r="D42" s="84">
        <f>D33+D35+D39</f>
        <v>846</v>
      </c>
      <c r="E42" s="175" t="s">
        <v>377</v>
      </c>
      <c r="F42" s="176" t="s">
        <v>378</v>
      </c>
      <c r="G42" s="88">
        <f>G39+G33</f>
        <v>903</v>
      </c>
      <c r="H42" s="88">
        <f>H39+H33</f>
        <v>846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896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892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9" sqref="C49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899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18</v>
      </c>
      <c r="D10" s="90">
        <v>75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-63</v>
      </c>
      <c r="D11" s="90">
        <v>-179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-302</v>
      </c>
      <c r="D13" s="90">
        <v>-301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-38</v>
      </c>
      <c r="D14" s="90">
        <v>-31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>
        <v>12</v>
      </c>
      <c r="D16" s="90">
        <v>3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-83</v>
      </c>
      <c r="D17" s="90">
        <v>-74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-1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-457</v>
      </c>
      <c r="D20" s="91">
        <f>SUM(D10:D19)</f>
        <v>-509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>
        <v>-337</v>
      </c>
      <c r="D27" s="90">
        <v>-634</v>
      </c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624</v>
      </c>
      <c r="D28" s="90">
        <v>615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287</v>
      </c>
      <c r="D29" s="90">
        <v>277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574</v>
      </c>
      <c r="D32" s="91">
        <f>SUM(D22:D31)</f>
        <v>258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360</v>
      </c>
      <c r="D36" s="90">
        <v>434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-1089</v>
      </c>
      <c r="D37" s="90">
        <v>-1033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576</v>
      </c>
      <c r="D41" s="90">
        <v>849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-153</v>
      </c>
      <c r="D42" s="91">
        <f>SUM(D34:D41)</f>
        <v>250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-36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44</v>
      </c>
      <c r="D44" s="182">
        <v>45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8</v>
      </c>
      <c r="D45" s="91">
        <f>D44+D43</f>
        <v>44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8</v>
      </c>
      <c r="D46" s="92">
        <v>44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900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893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B7">
      <selection activeCell="A16" sqref="A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         ІV-то  тримесечие 2010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-147</v>
      </c>
      <c r="K11" s="96"/>
      <c r="L11" s="422">
        <f aca="true" t="shared" si="0" ref="L11:L32">SUM(C11:K11)</f>
        <v>9944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-147</v>
      </c>
      <c r="K15" s="97">
        <f t="shared" si="2"/>
        <v>0</v>
      </c>
      <c r="L15" s="422">
        <f t="shared" si="0"/>
        <v>9944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-143</v>
      </c>
      <c r="K16" s="96"/>
      <c r="L16" s="422">
        <f t="shared" si="0"/>
        <v>-143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-290</v>
      </c>
      <c r="K29" s="95">
        <f t="shared" si="6"/>
        <v>0</v>
      </c>
      <c r="L29" s="422">
        <f t="shared" si="0"/>
        <v>9801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-290</v>
      </c>
      <c r="K32" s="95">
        <f t="shared" si="7"/>
        <v>0</v>
      </c>
      <c r="L32" s="422">
        <f t="shared" si="0"/>
        <v>9801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901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893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I10">
      <selection activeCell="G28" sqref="G28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5" t="s">
        <v>382</v>
      </c>
      <c r="B2" s="628"/>
      <c r="C2" s="583"/>
      <c r="D2" s="583"/>
      <c r="E2" s="615" t="s">
        <v>872</v>
      </c>
      <c r="F2" s="602"/>
      <c r="G2" s="602"/>
      <c r="H2" s="583"/>
      <c r="I2" s="439"/>
      <c r="J2" s="439"/>
      <c r="K2" s="439"/>
      <c r="L2" s="439"/>
      <c r="M2" s="631" t="s">
        <v>869</v>
      </c>
      <c r="N2" s="627"/>
      <c r="O2" s="627"/>
      <c r="P2" s="632"/>
      <c r="Q2" s="632"/>
      <c r="R2" s="351"/>
    </row>
    <row r="3" spans="1:18" ht="15">
      <c r="A3" s="635" t="s">
        <v>902</v>
      </c>
      <c r="B3" s="628"/>
      <c r="C3" s="584"/>
      <c r="D3" s="584"/>
      <c r="E3" s="615" t="e">
        <f>#REF!</f>
        <v>#REF!</v>
      </c>
      <c r="F3" s="603"/>
      <c r="G3" s="603"/>
      <c r="H3" s="441"/>
      <c r="I3" s="441"/>
      <c r="J3" s="441"/>
      <c r="K3" s="441"/>
      <c r="L3" s="441"/>
      <c r="M3" s="633" t="s">
        <v>3</v>
      </c>
      <c r="N3" s="633"/>
      <c r="O3" s="575"/>
      <c r="P3" s="634"/>
      <c r="Q3" s="634"/>
      <c r="R3" s="352"/>
    </row>
    <row r="4" spans="1:18" ht="12.75">
      <c r="A4" s="434" t="s">
        <v>520</v>
      </c>
      <c r="B4" s="440"/>
      <c r="C4" s="440"/>
      <c r="D4" s="441"/>
      <c r="E4" s="618"/>
      <c r="F4" s="619"/>
      <c r="G4" s="619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0" t="s">
        <v>461</v>
      </c>
      <c r="B5" s="621"/>
      <c r="C5" s="624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9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9" t="s">
        <v>526</v>
      </c>
      <c r="R5" s="629" t="s">
        <v>527</v>
      </c>
    </row>
    <row r="6" spans="1:18" s="44" customFormat="1" ht="48">
      <c r="A6" s="622"/>
      <c r="B6" s="623"/>
      <c r="C6" s="625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0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0"/>
      <c r="R6" s="630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1</v>
      </c>
      <c r="F27" s="244">
        <f t="shared" si="8"/>
        <v>0</v>
      </c>
      <c r="G27" s="108">
        <f t="shared" si="2"/>
        <v>5014</v>
      </c>
      <c r="H27" s="107">
        <f t="shared" si="8"/>
        <v>0</v>
      </c>
      <c r="I27" s="107">
        <f t="shared" si="8"/>
        <v>0</v>
      </c>
      <c r="J27" s="108">
        <f t="shared" si="3"/>
        <v>5014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5014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>
        <v>1</v>
      </c>
      <c r="F28" s="241"/>
      <c r="G28" s="111">
        <f t="shared" si="2"/>
        <v>2535</v>
      </c>
      <c r="H28" s="101"/>
      <c r="I28" s="101"/>
      <c r="J28" s="111">
        <f t="shared" si="3"/>
        <v>2535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1</v>
      </c>
      <c r="F38" s="246">
        <f t="shared" si="12"/>
        <v>0</v>
      </c>
      <c r="G38" s="111">
        <f t="shared" si="2"/>
        <v>5014</v>
      </c>
      <c r="H38" s="112">
        <f t="shared" si="12"/>
        <v>0</v>
      </c>
      <c r="I38" s="112">
        <f t="shared" si="12"/>
        <v>0</v>
      </c>
      <c r="J38" s="111">
        <f t="shared" si="3"/>
        <v>5014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5014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1</v>
      </c>
      <c r="F40" s="545">
        <f aca="true" t="shared" si="13" ref="F40:R40">F17+F18+F19+F25+F38+F39</f>
        <v>0</v>
      </c>
      <c r="G40" s="545">
        <f t="shared" si="13"/>
        <v>5170</v>
      </c>
      <c r="H40" s="545">
        <f t="shared" si="13"/>
        <v>0</v>
      </c>
      <c r="I40" s="545">
        <f t="shared" si="13"/>
        <v>0</v>
      </c>
      <c r="J40" s="545">
        <f t="shared" si="13"/>
        <v>5170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5014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26"/>
      <c r="L44" s="626"/>
      <c r="M44" s="626"/>
      <c r="N44" s="626"/>
      <c r="O44" s="627" t="s">
        <v>778</v>
      </c>
      <c r="P44" s="628"/>
      <c r="Q44" s="628"/>
      <c r="R44" s="628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893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6">
      <selection activeCell="D43" sqref="D43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4" t="s">
        <v>605</v>
      </c>
      <c r="B1" s="604"/>
      <c r="C1" s="604"/>
      <c r="D1" s="604"/>
      <c r="E1" s="604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6"/>
      <c r="B3" s="601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">
        <v>904</v>
      </c>
      <c r="B4" s="636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6692</v>
      </c>
      <c r="D11" s="163">
        <f>SUM(D12:D14)</f>
        <v>0</v>
      </c>
      <c r="E11" s="164">
        <f>SUM(E12:E14)</f>
        <v>6692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6692</v>
      </c>
      <c r="D12" s="151"/>
      <c r="E12" s="164">
        <f aca="true" t="shared" si="0" ref="E12:E42">C12-D12</f>
        <v>6692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4212</v>
      </c>
      <c r="D15" s="151"/>
      <c r="E15" s="164">
        <f t="shared" si="0"/>
        <v>4212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10904</v>
      </c>
      <c r="D19" s="147">
        <f>D11+D15+D16</f>
        <v>0</v>
      </c>
      <c r="E19" s="162">
        <f>E11+E15+E16</f>
        <v>10904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2111</v>
      </c>
      <c r="D24" s="163">
        <f>SUM(D25:D27)</f>
        <v>2111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2095</v>
      </c>
      <c r="D25" s="151">
        <v>2095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11</v>
      </c>
      <c r="D27" s="151">
        <v>11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603</v>
      </c>
      <c r="D28" s="151">
        <v>603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68</v>
      </c>
      <c r="D38" s="148">
        <f>SUM(D39:D42)</f>
        <v>68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68</v>
      </c>
      <c r="D42" s="151">
        <v>68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2811</v>
      </c>
      <c r="D43" s="147">
        <f>D24+D28+D29+D31+D30+D32+D33+D38</f>
        <v>2811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13715</v>
      </c>
      <c r="D44" s="146">
        <f>D43+D21+D19+D9</f>
        <v>2811</v>
      </c>
      <c r="E44" s="162">
        <f>E43+E21+E19+E9</f>
        <v>10904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1749</v>
      </c>
      <c r="D71" s="148">
        <f>SUM(D72:D74)</f>
        <v>1749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1749</v>
      </c>
      <c r="D74" s="151">
        <v>1749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600</v>
      </c>
      <c r="D75" s="146">
        <f>D76+D78</f>
        <v>600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600</v>
      </c>
      <c r="D76" s="151">
        <v>600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304</v>
      </c>
      <c r="D85" s="147">
        <f>SUM(D86:D90)+D94</f>
        <v>304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260</v>
      </c>
      <c r="D87" s="151">
        <v>260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35</v>
      </c>
      <c r="D89" s="151">
        <v>35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7</v>
      </c>
      <c r="D94" s="151">
        <v>7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6284</v>
      </c>
      <c r="D95" s="151">
        <v>6284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8937</v>
      </c>
      <c r="D96" s="147">
        <f>D85+D80+D75+D71+D95</f>
        <v>8937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8937</v>
      </c>
      <c r="D97" s="147">
        <f>D96+D68+D66</f>
        <v>8937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8" t="s">
        <v>776</v>
      </c>
      <c r="B107" s="638"/>
      <c r="C107" s="638"/>
      <c r="D107" s="638"/>
      <c r="E107" s="638"/>
      <c r="F107" s="638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905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37"/>
      <c r="D111" s="637"/>
      <c r="E111" s="637"/>
      <c r="F111" s="637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37" t="s">
        <v>894</v>
      </c>
      <c r="D114" s="637"/>
      <c r="E114" s="637"/>
      <c r="F114" s="637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03"/>
      <c r="E4" s="603"/>
      <c r="F4" s="576"/>
      <c r="G4" s="578" t="s">
        <v>2</v>
      </c>
      <c r="H4" s="578"/>
      <c r="I4" s="587">
        <v>1220098474</v>
      </c>
    </row>
    <row r="5" spans="1:9" ht="15">
      <c r="A5" s="520" t="s">
        <v>906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2941743</v>
      </c>
      <c r="D12" s="139"/>
      <c r="E12" s="139"/>
      <c r="F12" s="139">
        <v>4380</v>
      </c>
      <c r="G12" s="139"/>
      <c r="H12" s="139"/>
      <c r="I12" s="539">
        <f>F12+G12-H12</f>
        <v>4380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2948243</v>
      </c>
      <c r="D17" s="125">
        <f t="shared" si="1"/>
        <v>0</v>
      </c>
      <c r="E17" s="125">
        <f t="shared" si="1"/>
        <v>0</v>
      </c>
      <c r="F17" s="125">
        <f t="shared" si="1"/>
        <v>5014</v>
      </c>
      <c r="G17" s="125">
        <f t="shared" si="1"/>
        <v>0</v>
      </c>
      <c r="H17" s="125">
        <f t="shared" si="1"/>
        <v>0</v>
      </c>
      <c r="I17" s="539">
        <f t="shared" si="0"/>
        <v>5014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907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893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49">
      <selection activeCell="E21" sqref="E21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8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943</v>
      </c>
      <c r="D16" s="597">
        <v>66.11</v>
      </c>
      <c r="E16" s="548">
        <v>943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2535</v>
      </c>
      <c r="D24" s="534"/>
      <c r="E24" s="534">
        <f>SUM(E12:E23)</f>
        <v>1129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48.93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666</v>
      </c>
      <c r="D62" s="548"/>
      <c r="E62" s="548">
        <v>275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5014</v>
      </c>
      <c r="D63" s="534"/>
      <c r="E63" s="534">
        <f>SUM(E24+E51+E62)</f>
        <v>1795</v>
      </c>
      <c r="F63" s="549">
        <f>SUM(F24+F51+F62)</f>
        <v>3219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893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2011-01-26T12:08:47Z</cp:lastPrinted>
  <dcterms:created xsi:type="dcterms:W3CDTF">2000-06-29T12:02:40Z</dcterms:created>
  <dcterms:modified xsi:type="dcterms:W3CDTF">2011-01-28T13:24:39Z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