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2000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<sst xmlns="http://schemas.openxmlformats.org/spreadsheetml/2006/main" count="1049" uniqueCount="868">
  <si>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</si>
  <si>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</si>
  <si>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</si>
  <si>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</si>
  <si>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</si>
  <si>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</si>
  <si>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</si>
  <si>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</si>
  <si>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</si>
  <si>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</si>
  <si>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</si>
  <si>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</si>
  <si>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</si>
  <si>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</si>
  <si>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</si>
  <si>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</si>
  <si>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</si>
  <si>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</si>
  <si>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</si>
  <si>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</si>
  <si>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</si>
  <si>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</si>
  <si>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</si>
  <si>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</si>
  <si>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</si>
  <si>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</si>
  <si>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</si>
  <si>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</si>
  <si>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</si>
  <si>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</si>
  <si>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</si>
  <si>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</si>
  <si>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</si>
  <si>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</si>
  <si>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</si>
  <si>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</si>
  <si>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</si>
  <si>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</si>
  <si>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</si>
  <si>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</si>
  <si>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</si>
  <si>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</si>
  <si>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</si>
  <si>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</si>
  <si>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</si>
  <si>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</si>
  <si>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</si>
  <si>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</si>
  <si>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</si>
  <si>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</si>
  <si>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</si>
  <si>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</si>
  <si>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</si>
  <si>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</si>
  <si>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</si>
  <si>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</si>
  <si>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</si>
  <si>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</si>
  <si>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</si>
  <si>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</si>
  <si>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</si>
  <si>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</si>
  <si>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</si>
  <si>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</si>
  <si>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</si>
  <si>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</si>
  <si>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</si>
  <si>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</si>
  <si>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</si>
  <si>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</si>
  <si>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</si>
  <si>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</si>
  <si>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</si>
  <si>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</si>
  <si>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</si>
  <si>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</si>
  <si>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</si>
  <si>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</si>
  <si>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</si>
  <si>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</si>
  <si>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</si>
  <si>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</si>
  <si>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</si>
  <si>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</si>
  <si>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</si>
  <si>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</si>
  <si>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</si>
  <si>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</si>
  <si>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</si>
  <si>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</si>
  <si>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</si>
  <si>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</si>
  <si>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</si>
  <si>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</si>
  <si>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</si>
  <si>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</si>
  <si>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</si>
  <si>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</si>
  <si>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</si>
  <si>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</si>
  <si>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</si>
  <si>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</si>
  <si>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</si>
  <si>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</si>
  <si>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</si>
  <si>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</si>
  <si>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</si>
  <si>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</si>
  <si>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</si>
  <si>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</si>
  <si>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</si>
  <si>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</si>
  <si>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</si>
  <si>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</si>
  <si>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</si>
  <si>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</si>
  <si>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</si>
  <si>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</si>
  <si>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</si>
  <si>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</si>
  <si>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</si>
  <si>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</si>
  <si>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</si>
  <si>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</si>
  <si>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</si>
  <si>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</si>
  <si>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</si>
  <si>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</si>
  <si>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</si>
  <si>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</si>
  <si>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</si>
  <si>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</si>
  <si>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</si>
  <si>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</si>
  <si>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</si>
  <si>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</si>
  <si>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</si>
  <si>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</si>
  <si>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</si>
  <si>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</si>
  <si>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</si>
  <si>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</si>
  <si>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</si>
  <si>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</si>
  <si>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</si>
  <si>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</si>
  <si>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</si>
  <si>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</si>
  <si>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</si>
  <si>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</si>
  <si>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</si>
  <si>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</si>
  <si>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</si>
  <si>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</si>
  <si>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</si>
  <si>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</si>
  <si>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</si>
  <si>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</si>
  <si>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</si>
  <si>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</si>
  <si>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</si>
  <si>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</si>
  <si>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</si>
  <si>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</si>
  <si>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</si>
  <si>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</si>
  <si>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</si>
  <si>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</si>
  <si>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</si>
  <si>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</si>
  <si>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</si>
  <si>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</si>
  <si>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</si>
  <si>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</si>
  <si>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</si>
  <si>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</si>
  <si>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</si>
  <si>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</si>
  <si>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</si>
  <si>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</si>
  <si>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</si>
  <si>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</si>
  <si>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</si>
  <si>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</si>
  <si>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</si>
  <si>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</si>
  <si>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</si>
  <si>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</si>
  <si>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</si>
  <si>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</si>
  <si>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</si>
  <si>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</si>
  <si>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</si>
  <si>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</si>
  <si>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</si>
  <si>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</si>
  <si>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</si>
  <si>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</si>
  <si>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</si>
  <si>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</si>
  <si>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</si>
  <si>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</si>
  <si>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</si>
  <si>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</si>
  <si>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</si>
  <si>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</si>
  <si>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</si>
  <si>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</si>
  <si>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</si>
  <si>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</si>
  <si>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</si>
  <si>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</si>
  <si>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</si>
  <si>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</si>
  <si>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</si>
  <si>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</si>
  <si>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</si>
  <si>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</si>
  <si>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</si>
  <si>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</si>
  <si>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</si>
  <si>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</si>
  <si>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</si>
  <si>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</si>
  <si>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</si>
  <si>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</si>
  <si>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</si>
  <si>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</si>
  <si>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</si>
  <si>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</si>
  <si>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</si>
  <si>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</si>
  <si>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</si>
  <si>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</si>
  <si>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</si>
  <si>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</si>
  <si>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</si>
  <si>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</si>
  <si>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</si>
  <si>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</si>
  <si>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</si>
  <si>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</si>
  <si>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</si>
  <si>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</si>
  <si>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</si>
  <si>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</si>
  <si>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</si>
  <si>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</si>
  <si>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</si>
  <si>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</si>
  <si>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</si>
  <si>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</si>
  <si>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</si>
  <si>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</si>
  <si>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</si>
  <si>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</si>
  <si>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</si>
  <si>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</si>
  <si>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</si>
  <si>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</si>
  <si>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</si>
  <si>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</si>
  <si>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</si>
  <si>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</si>
  <si>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</si>
  <si>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</si>
  <si>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</si>
  <si>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</si>
  <si>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</si>
  <si>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</si>
  <si>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</si>
  <si>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</si>
  <si>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</si>
  <si>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</si>
  <si>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</si>
  <si>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</si>
  <si>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</si>
  <si>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</si>
  <si>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</si>
  <si>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</si>
  <si>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</si>
  <si>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</si>
  <si>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</si>
  <si>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</si>
  <si>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</si>
  <si>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</si>
  <si>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</si>
  <si>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</si>
  <si>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</si>
  <si>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</si>
  <si>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</si>
  <si>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</si>
  <si>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</si>
  <si>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</si>
  <si>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</si>
  <si>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</si>
  <si>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</si>
  <si>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</si>
  <si>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</si>
  <si>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</si>
  <si>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</si>
  <si>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</si>
  <si>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</si>
  <si>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</si>
  <si>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</si>
  <si>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</si>
  <si>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</si>
  <si>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</si>
  <si>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</si>
  <si>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</si>
  <si>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</si>
  <si>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</si>
  <si>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</si>
  <si>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</si>
  <si>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</si>
  <si>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</si>
  <si>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</si>
  <si>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</si>
  <si>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</si>
  <si>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</si>
  <si>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</si>
  <si>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</si>
  <si>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</si>
  <si>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</si>
  <si>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</si>
  <si>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</si>
  <si>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</si>
  <si>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</si>
  <si>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</si>
  <si>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</si>
  <si>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</si>
  <si>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</si>
  <si>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</si>
  <si>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</si>
  <si>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</si>
  <si>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</si>
  <si>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</si>
  <si>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</si>
  <si>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</si>
  <si>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</si>
  <si>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</si>
  <si>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</si>
  <si>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</si>
  <si>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</si>
  <si>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</si>
  <si>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</si>
  <si>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</si>
  <si>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</si>
  <si>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</si>
  <si>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</si>
  <si>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</si>
  <si>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</si>
  <si>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</si>
  <si>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</si>
  <si>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</si>
  <si>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</si>
  <si>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</si>
  <si>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</si>
  <si>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</si>
  <si>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</si>
  <si>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</si>
  <si>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</si>
  <si>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</si>
  <si>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</si>
  <si>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</si>
  <si>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</si>
  <si>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</si>
  <si>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</si>
  <si>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</si>
  <si>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</si>
  <si>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</si>
  <si>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</si>
  <si>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</si>
  <si>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</si>
  <si>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</si>
  <si>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</si>
  <si>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</si>
  <si>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</si>
  <si>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</si>
  <si>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</si>
  <si>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</si>
  <si>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</si>
  <si>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</si>
  <si>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</si>
  <si>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</si>
  <si>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</si>
  <si>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</si>
  <si>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</si>
  <si>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</si>
  <si>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</si>
  <si>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</si>
  <si>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</si>
  <si>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</si>
  <si>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</si>
  <si>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</si>
  <si>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</si>
  <si>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</si>
  <si>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</si>
  <si>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</si>
  <si>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</si>
  <si>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</si>
  <si>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</si>
  <si>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</si>
  <si>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</si>
  <si>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</si>
  <si>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</si>
  <si>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</si>
  <si>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</si>
  <si>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</si>
  <si>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</si>
  <si>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</si>
  <si>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</si>
  <si>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</si>
  <si>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</si>
  <si>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</si>
  <si>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</si>
  <si>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</si>
  <si>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</si>
  <si>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</si>
  <si>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</si>
  <si>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</si>
  <si>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</si>
  <si>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</si>
  <si>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</si>
  <si>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</si>
  <si>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</si>
  <si>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</si>
  <si>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</si>
  <si>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</si>
  <si>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</si>
  <si>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</si>
  <si>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</si>
  <si>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</si>
  <si>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</si>
  <si>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</si>
  <si>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</si>
  <si>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</si>
  <si>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</si>
  <si>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</si>
  <si>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</si>
  <si>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</si>
  <si>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</si>
  <si>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</si>
  <si>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</si>
  <si>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</si>
  <si>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</si>
  <si>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</si>
  <si>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</si>
  <si>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</si>
  <si>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</si>
  <si>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</si>
  <si>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</si>
  <si>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</si>
  <si>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</si>
  <si>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</si>
  <si>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</si>
  <si>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</si>
  <si>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</si>
  <si>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</si>
  <si>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</si>
  <si>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</si>
  <si>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</si>
  <si>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</si>
  <si>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</si>
  <si>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</si>
  <si>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</si>
  <si>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</si>
  <si>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</si>
  <si>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</si>
  <si>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</si>
  <si>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</si>
  <si>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</si>
  <si>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</si>
  <si>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</si>
  <si>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</si>
  <si>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</si>
  <si>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</si>
  <si>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</si>
  <si>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</si>
  <si>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</si>
  <si>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</si>
  <si>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</si>
  <si>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</si>
  <si>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</si>
  <si>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</si>
  <si>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</si>
  <si>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</si>
  <si>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</si>
  <si>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</si>
  <si>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</si>
  <si>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</si>
  <si>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</si>
  <si>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</si>
  <si>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</si>
  <si>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</si>
  <si>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</si>
  <si>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</si>
  <si>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</si>
  <si>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</si>
  <si>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</si>
  <si>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</si>
  <si>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</si>
  <si>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</si>
  <si>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</si>
  <si>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</si>
  <si>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</si>
  <si>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</si>
  <si>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</si>
  <si>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</si>
  <si>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</si>
  <si>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</si>
  <si>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</si>
  <si>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</si>
  <si>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</si>
  <si>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</si>
  <si>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</si>
  <si>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</si>
  <si>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</si>
  <si>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</si>
  <si>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</si>
  <si>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</si>
  <si>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</si>
  <si>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</si>
  <si>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</si>
  <si>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</si>
  <si>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</si>
  <si>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</si>
  <si>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</si>
  <si>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</si>
  <si>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</si>
  <si>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</si>
  <si>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</si>
  <si>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</si>
  <si>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</si>
  <si>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</si>
  <si>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</si>
  <si>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</si>
  <si>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</si>
  <si>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</si>
  <si>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</si>
  <si>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</si>
  <si>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</si>
  <si>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</si>
  <si>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</si>
  <si>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</si>
  <si>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</si>
  <si>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</si>
  <si>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</si>
  <si>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</si>
  <si>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</si>
  <si>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</si>
  <si>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</si>
  <si>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</si>
  <si>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</si>
  <si>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</si>
  <si>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</si>
  <si>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</si>
  <si>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</si>
  <si>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</si>
  <si>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</si>
  <si>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</si>
  <si>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</si>
  <si>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</si>
  <si>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</si>
  <si>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</si>
  <si>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</si>
  <si>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</si>
  <si>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</si>
  <si>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</si>
  <si>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</si>
  <si>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</si>
  <si>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</si>
  <si>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</si>
  <si>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</si>
  <si>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</si>
  <si>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</si>
  <si>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</si>
  <si>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</si>
  <si>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</si>
  <si>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</si>
  <si>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</si>
  <si>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</si>
  <si>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</si>
  <si>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</si>
  <si>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</si>
  <si>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</si>
  <si>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</si>
  <si>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</si>
  <si>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</si>
  <si>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</si>
  <si>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</si>
  <si>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</si>
  <si>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</si>
  <si>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</si>
  <si>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</si>
  <si>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</si>
  <si>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</si>
  <si>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</si>
  <si>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</si>
  <si>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</si>
  <si>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</si>
  <si>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</si>
  <si>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</si>
  <si>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</si>
  <si>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</si>
  <si>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</si>
  <si>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</si>
  <si>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</si>
  <si>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</si>
  <si>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</si>
  <si>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</si>
  <si>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</si>
  <si>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</si>
  <si>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</si>
  <si>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</si>
  <si>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</si>
  <si>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</si>
  <si>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</si>
  <si>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</si>
  <si>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</si>
  <si>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</si>
  <si>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</si>
  <si>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</si>
  <si>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</si>
  <si>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</si>
  <si>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</si>
  <si>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</si>
  <si>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</si>
  <si>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</si>
  <si>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</si>
  <si>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</si>
  <si>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</si>
  <si>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</si>
  <si>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</si>
  <si>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</si>
  <si>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</si>
  <si>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</si>
  <si>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</si>
  <si>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</si>
  <si>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</si>
  <si>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</si>
  <si>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</si>
  <si>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</si>
  <si>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</si>
  <si>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</si>
  <si>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</si>
  <si>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</si>
  <si>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</si>
  <si>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</si>
  <si>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</si>
  <si>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</si>
  <si>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</si>
  <si>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</si>
  <si>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</si>
  <si>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</si>
  <si>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</si>
  <si>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</si>
  <si>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</si>
  <si>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</si>
  <si>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</si>
  <si>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</si>
  <si>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</si>
  <si>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</si>
  <si>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</si>
  <si>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</si>
  <si>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</si>
  <si>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</si>
  <si>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</si>
  <si>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</si>
  <si>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</si>
  <si>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</si>
  <si>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</si>
  <si>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</si>
  <si>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</si>
  <si>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</si>
  <si>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</si>
  <si>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</si>
  <si>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</si>
  <si>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</si>
  <si>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</si>
  <si>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</si>
  <si>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</si>
  <si>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</si>
  <si>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</si>
  <si>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</si>
  <si>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</si>
  <si>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</si>
  <si>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</si>
  <si>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</si>
  <si>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</si>
  <si>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</si>
  <si>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</si>
  <si>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</si>
  <si>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</si>
  <si>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</si>
  <si>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</si>
  <si>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</si>
  <si>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</si>
  <si>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</si>
  <si>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</si>
  <si>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</si>
  <si>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</si>
  <si>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</si>
  <si>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</si>
  <si>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</si>
  <si>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</si>
  <si>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</si>
  <si>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</si>
  <si>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</si>
  <si>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</si>
  <si>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</si>
  <si>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</si>
  <si>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</si>
  <si>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</si>
  <si>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</si>
  <si>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</si>
  <si>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</si>
  <si>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</si>
  <si>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</si>
  <si>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</si>
  <si>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</si>
  <si>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</si>
  <si>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</si>
  <si>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</si>
  <si>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</si>
  <si>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</si>
  <si>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</si>
  <si>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</si>
  <si>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</si>
  <si>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</si>
  <si>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</si>
  <si>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</si>
  <si>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</si>
  <si>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</si>
  <si>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</si>
  <si>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</si>
  <si>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</si>
  <si>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</si>
  <si>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</si>
  <si>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</si>
  <si>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</si>
  <si>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</si>
  <si>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</si>
  <si>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</si>
  <si>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</si>
  <si>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</si>
  <si>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</si>
  <si>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</si>
  <si>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</si>
  <si>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</si>
  <si>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</si>
  <si>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</si>
  <si>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</si>
  <si>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</si>
  <si>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</si>
  <si>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</si>
  <si>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</si>
  <si>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</si>
  <si>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</si>
  <si>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</si>
  <si>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</si>
  <si>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</si>
  <si>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</si>
  <si>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</si>
  <si>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</si>
  <si>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</si>
  <si>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</si>
  <si>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</si>
  <si>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</si>
  <si>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</si>
  <si>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</si>
  <si>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</si>
  <si>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</si>
  <si>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</si>
  <si>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</si>
  <si>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</si>
  <si>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</si>
  <si>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</si>
  <si>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</si>
  <si>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</si>
  <si>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</si>
  <si>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</si>
  <si>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</si>
  <si>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</si>
  <si>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</si>
  <si>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</si>
  <si>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</si>
  <si>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</si>
  <si>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</si>
  <si>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</si>
  <si>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</si>
  <si>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</si>
  <si>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</si>
  <si>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</si>
  <si>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</si>
  <si>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</si>
  <si>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</si>
  <si>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</si>
  <si>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</si>
  <si>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</si>
  <si>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</si>
  <si>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</si>
  <si>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</si>
  <si>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</si>
  <si>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</si>
  <si>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</si>
  <si>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</si>
  <si>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</si>
  <si>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</si>
  <si>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</si>
  <si>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</si>
  <si>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</si>
  <si>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</si>
  <si>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</si>
  <si>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</si>
  <si>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</si>
  <si>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</si>
  <si>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</si>
  <si>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</si>
  <si>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</si>
  <si>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</si>
  <si>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</si>
  <si>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</si>
  <si>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</si>
  <si>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</si>
  <si>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</si>
  <si>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</si>
  <si>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</si>
  <si>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</si>
  <si>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</si>
  <si>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</si>
  <si>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</si>
  <si>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</si>
  <si>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</si>
  <si>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</si>
  <si>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</si>
  <si>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</si>
  <si>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</si>
  <si>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</si>
  <si>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</si>
  <si>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</si>
  <si>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</si>
  <si>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</si>
  <si>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</si>
  <si>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</si>
  <si>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</si>
  <si>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</si>
  <si>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</si>
  <si>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</si>
  <si>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</si>
  <si>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</si>
  <si>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</si>
  <si>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</si>
  <si>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</si>
  <si>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</si>
  <si>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</si>
  <si>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</si>
  <si>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</si>
  <si>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</si>
  <si>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</si>
  <si>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</si>
  <si>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</si>
  <si>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</si>
  <si>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</si>
  <si>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</si>
  <si>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</si>
  <si>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01.01.2009 г. - 31.12.2009 г.</t>
  </si>
  <si>
    <t>Дата на съставяне: 01.03.2010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</si>
</sst>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">
      <selection activeCell="A99" sqref="A9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1574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1956</v>
      </c>
      <c r="D12" s="205">
        <v>2041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813</v>
      </c>
      <c r="D14" s="205">
        <v>62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15</v>
      </c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</v>
      </c>
      <c r="D16" s="205">
        <v>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83</v>
      </c>
      <c r="D17" s="205">
        <v>27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</v>
      </c>
      <c r="D18" s="205">
        <v>5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4399</v>
      </c>
      <c r="D19" s="209">
        <f>SUM(D11:D18)</f>
        <v>3714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3372</v>
      </c>
      <c r="H20" s="212">
        <v>3440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1724</v>
      </c>
      <c r="H21" s="210">
        <f>SUM(H22:H24)</f>
        <v>955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1716</v>
      </c>
      <c r="H24" s="206">
        <v>947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5096</v>
      </c>
      <c r="H25" s="208">
        <f>H19+H20+H21</f>
        <v>4395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-2234</v>
      </c>
      <c r="H27" s="208">
        <f>SUM(H28:H30)</f>
        <v>-778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>
        <v>931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-2234</v>
      </c>
      <c r="H29" s="391">
        <v>-1709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76</v>
      </c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>
        <v>-804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-2158</v>
      </c>
      <c r="H33" s="208">
        <f>H27+H31+H32</f>
        <v>-1582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2993</v>
      </c>
      <c r="H36" s="208">
        <f>H25+H17+H33</f>
        <v>2868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>
        <v>669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715</v>
      </c>
      <c r="H48" s="206">
        <v>167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715</v>
      </c>
      <c r="H49" s="208">
        <f>SUM(H43:H48)</f>
        <v>836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4399</v>
      </c>
      <c r="D55" s="209">
        <f>D19+D20+D21+D27+D32+D45+D51+D53+D54</f>
        <v>3714</v>
      </c>
      <c r="E55" s="293" t="s">
        <v>172</v>
      </c>
      <c r="F55" s="317" t="s">
        <v>173</v>
      </c>
      <c r="G55" s="208">
        <f>G49+G51+G52+G53+G54</f>
        <v>715</v>
      </c>
      <c r="H55" s="208">
        <f>H49+H51+H52+H53+H54</f>
        <v>836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113</v>
      </c>
      <c r="D58" s="205">
        <v>165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>
        <v>164</v>
      </c>
      <c r="H60" s="206"/>
    </row>
    <row r="61" spans="1:18" ht="15">
      <c r="A61" s="291" t="s">
        <v>187</v>
      </c>
      <c r="B61" s="300" t="s">
        <v>188</v>
      </c>
      <c r="C61" s="205">
        <v>90</v>
      </c>
      <c r="D61" s="205">
        <v>80</v>
      </c>
      <c r="E61" s="299" t="s">
        <v>189</v>
      </c>
      <c r="F61" s="328" t="s">
        <v>190</v>
      </c>
      <c r="G61" s="208">
        <f>SUM(G62:G68)</f>
        <v>742</v>
      </c>
      <c r="H61" s="208">
        <f>SUM(H62:H68)</f>
        <v>454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203</v>
      </c>
      <c r="D64" s="209">
        <f>SUM(D58:D63)</f>
        <v>245</v>
      </c>
      <c r="E64" s="293" t="s">
        <v>200</v>
      </c>
      <c r="F64" s="298" t="s">
        <v>201</v>
      </c>
      <c r="G64" s="206">
        <v>610</v>
      </c>
      <c r="H64" s="206">
        <v>190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70</v>
      </c>
      <c r="H66" s="206">
        <v>62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6</v>
      </c>
      <c r="H67" s="206">
        <v>11</v>
      </c>
    </row>
    <row r="68" spans="1:8" ht="15">
      <c r="A68" s="291" t="s">
        <v>211</v>
      </c>
      <c r="B68" s="297" t="s">
        <v>212</v>
      </c>
      <c r="C68" s="205">
        <v>115</v>
      </c>
      <c r="D68" s="205">
        <v>233</v>
      </c>
      <c r="E68" s="293" t="s">
        <v>213</v>
      </c>
      <c r="F68" s="298" t="s">
        <v>214</v>
      </c>
      <c r="G68" s="206">
        <v>56</v>
      </c>
      <c r="H68" s="206">
        <v>191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141</v>
      </c>
      <c r="H69" s="206">
        <v>170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1047</v>
      </c>
      <c r="H71" s="215">
        <f>H59+H60+H61+H69+H70</f>
        <v>624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16</v>
      </c>
      <c r="D72" s="205">
        <v>4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103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137</v>
      </c>
      <c r="D75" s="209">
        <f>SUM(D67:D74)</f>
        <v>340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1047</v>
      </c>
      <c r="H79" s="216">
        <f>H71+H74+H75+H76</f>
        <v>624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14</v>
      </c>
      <c r="D88" s="205">
        <v>28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16</v>
      </c>
      <c r="D91" s="209">
        <f>SUM(D87:D90)</f>
        <v>29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356</v>
      </c>
      <c r="D93" s="209">
        <f>D64+D75+D84+D91+D92</f>
        <v>614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4755</v>
      </c>
      <c r="D94" s="218">
        <f>D93+D55</f>
        <v>4328</v>
      </c>
      <c r="E94" s="558" t="s">
        <v>270</v>
      </c>
      <c r="F94" s="345" t="s">
        <v>271</v>
      </c>
      <c r="G94" s="219">
        <f>G36+G39+G55+G79</f>
        <v>4755</v>
      </c>
      <c r="H94" s="219">
        <f>H36+H39+H55+H79</f>
        <v>4328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37" sqref="C3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01.01.2009 г. - 31.12.2009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46</v>
      </c>
      <c r="D9" s="79">
        <v>51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858</v>
      </c>
      <c r="D10" s="79">
        <v>387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102</v>
      </c>
      <c r="D11" s="79">
        <v>190</v>
      </c>
      <c r="E11" s="366" t="s">
        <v>291</v>
      </c>
      <c r="F11" s="365" t="s">
        <v>292</v>
      </c>
      <c r="G11" s="87">
        <v>98</v>
      </c>
      <c r="H11" s="87">
        <v>104</v>
      </c>
    </row>
    <row r="12" spans="1:8" ht="12">
      <c r="A12" s="363" t="s">
        <v>293</v>
      </c>
      <c r="B12" s="364" t="s">
        <v>294</v>
      </c>
      <c r="C12" s="79">
        <v>290</v>
      </c>
      <c r="D12" s="79">
        <v>263</v>
      </c>
      <c r="E12" s="366" t="s">
        <v>78</v>
      </c>
      <c r="F12" s="365" t="s">
        <v>295</v>
      </c>
      <c r="G12" s="87">
        <v>1694</v>
      </c>
      <c r="H12" s="87">
        <v>702</v>
      </c>
    </row>
    <row r="13" spans="1:18" ht="12">
      <c r="A13" s="363" t="s">
        <v>296</v>
      </c>
      <c r="B13" s="364" t="s">
        <v>297</v>
      </c>
      <c r="C13" s="79">
        <v>59</v>
      </c>
      <c r="D13" s="79">
        <v>80</v>
      </c>
      <c r="E13" s="367" t="s">
        <v>51</v>
      </c>
      <c r="F13" s="368" t="s">
        <v>298</v>
      </c>
      <c r="G13" s="88">
        <f>SUM(G9:G12)</f>
        <v>1792</v>
      </c>
      <c r="H13" s="88">
        <f>SUM(H9:H12)</f>
        <v>806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108</v>
      </c>
      <c r="D14" s="79">
        <v>176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-10</v>
      </c>
      <c r="D15" s="80">
        <v>-80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150</v>
      </c>
      <c r="D16" s="80">
        <v>48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1603</v>
      </c>
      <c r="D19" s="82">
        <f>SUM(D9:D15)+D16</f>
        <v>1115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81</v>
      </c>
      <c r="D22" s="79">
        <v>90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>
        <v>2</v>
      </c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2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18</v>
      </c>
      <c r="D25" s="79">
        <v>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99</v>
      </c>
      <c r="D26" s="82">
        <f>SUM(D22:D25)</f>
        <v>94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1702</v>
      </c>
      <c r="D28" s="83">
        <f>D26+D19</f>
        <v>1209</v>
      </c>
      <c r="E28" s="174" t="s">
        <v>337</v>
      </c>
      <c r="F28" s="370" t="s">
        <v>338</v>
      </c>
      <c r="G28" s="88">
        <f>G13+G15+G24</f>
        <v>1794</v>
      </c>
      <c r="H28" s="88">
        <f>H13+H15+H24</f>
        <v>806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92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403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1702</v>
      </c>
      <c r="D33" s="82">
        <f>D28+D31+D32</f>
        <v>1209</v>
      </c>
      <c r="E33" s="174" t="s">
        <v>351</v>
      </c>
      <c r="F33" s="370" t="s">
        <v>352</v>
      </c>
      <c r="G33" s="90">
        <f>G32+G31+G28</f>
        <v>1794</v>
      </c>
      <c r="H33" s="90">
        <f>H32+H31+H28</f>
        <v>806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92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403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16</v>
      </c>
      <c r="D35" s="82">
        <f>D36+D37+D38</f>
        <v>401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16</v>
      </c>
      <c r="D37" s="537">
        <v>401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76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804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76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804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1794</v>
      </c>
      <c r="D42" s="86">
        <f>D33+D35+D39</f>
        <v>1610</v>
      </c>
      <c r="E42" s="177" t="s">
        <v>378</v>
      </c>
      <c r="F42" s="178" t="s">
        <v>379</v>
      </c>
      <c r="G42" s="90">
        <f>G39+G33</f>
        <v>1794</v>
      </c>
      <c r="H42" s="90">
        <f>H39+H33</f>
        <v>1610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20" sqref="D2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01.01.2009 г. - 31.12.2009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969</v>
      </c>
      <c r="D10" s="92">
        <v>683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-746</v>
      </c>
      <c r="D11" s="92">
        <v>-366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-382</v>
      </c>
      <c r="D13" s="92">
        <v>-530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>
        <v>-33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-112</v>
      </c>
      <c r="D19" s="92">
        <v>-217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-271</v>
      </c>
      <c r="D20" s="93">
        <f>SUM(D10:D19)</f>
        <v>-463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-62</v>
      </c>
      <c r="D22" s="92">
        <v>-9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1085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1023</v>
      </c>
      <c r="D32" s="93">
        <f>SUM(D22:D31)</f>
        <v>-9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922</v>
      </c>
      <c r="D36" s="92">
        <v>544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-1591</v>
      </c>
      <c r="D37" s="92">
        <v>-120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-99</v>
      </c>
      <c r="D39" s="92">
        <v>-54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3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-765</v>
      </c>
      <c r="D42" s="93">
        <f>SUM(D34:D41)</f>
        <v>370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-13</v>
      </c>
      <c r="D43" s="93">
        <f>D42+D32+D20</f>
        <v>-102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29</v>
      </c>
      <c r="D44" s="184">
        <v>131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16</v>
      </c>
      <c r="D45" s="93">
        <f>D44+D43</f>
        <v>29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16</v>
      </c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01.03.2010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L32" sqref="L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01.01.2009 г. - 31.12.2009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3440</v>
      </c>
      <c r="F11" s="96">
        <f>'справка №1-БАЛАНС'!H22</f>
        <v>8</v>
      </c>
      <c r="G11" s="96">
        <f>'справка №1-БАЛАНС'!H23</f>
        <v>0</v>
      </c>
      <c r="H11" s="98">
        <v>947</v>
      </c>
      <c r="I11" s="96">
        <f>'справка №1-БАЛАНС'!H28+'справка №1-БАЛАНС'!H31</f>
        <v>931</v>
      </c>
      <c r="J11" s="96">
        <f>'справка №1-БАЛАНС'!H29+'справка №1-БАЛАНС'!H32</f>
        <v>-2513</v>
      </c>
      <c r="K11" s="98"/>
      <c r="L11" s="424">
        <f>SUM(C11:K11)</f>
        <v>2868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3440</v>
      </c>
      <c r="F15" s="99">
        <f t="shared" si="2"/>
        <v>8</v>
      </c>
      <c r="G15" s="99">
        <f t="shared" si="2"/>
        <v>0</v>
      </c>
      <c r="H15" s="99">
        <f t="shared" si="2"/>
        <v>947</v>
      </c>
      <c r="I15" s="99">
        <f t="shared" si="2"/>
        <v>931</v>
      </c>
      <c r="J15" s="99">
        <f t="shared" si="2"/>
        <v>-2513</v>
      </c>
      <c r="K15" s="99">
        <f t="shared" si="2"/>
        <v>0</v>
      </c>
      <c r="L15" s="424">
        <f t="shared" si="1"/>
        <v>2868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v>76</v>
      </c>
      <c r="J16" s="425">
        <f>+'справка №1-БАЛАНС'!G32</f>
        <v>0</v>
      </c>
      <c r="K16" s="98"/>
      <c r="L16" s="424">
        <f t="shared" si="1"/>
        <v>76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769</v>
      </c>
      <c r="I17" s="100">
        <f t="shared" si="3"/>
        <v>-769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>
        <v>769</v>
      </c>
      <c r="I19" s="98">
        <v>-769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-68</v>
      </c>
      <c r="F28" s="98"/>
      <c r="G28" s="98"/>
      <c r="H28" s="98"/>
      <c r="I28" s="98">
        <v>-162</v>
      </c>
      <c r="J28" s="98">
        <v>279</v>
      </c>
      <c r="K28" s="98"/>
      <c r="L28" s="424">
        <f t="shared" si="1"/>
        <v>49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3372</v>
      </c>
      <c r="F29" s="97">
        <f t="shared" si="6"/>
        <v>8</v>
      </c>
      <c r="G29" s="97">
        <f t="shared" si="6"/>
        <v>0</v>
      </c>
      <c r="H29" s="97">
        <f t="shared" si="6"/>
        <v>1716</v>
      </c>
      <c r="I29" s="97">
        <f t="shared" si="6"/>
        <v>76</v>
      </c>
      <c r="J29" s="97">
        <f t="shared" si="6"/>
        <v>-2234</v>
      </c>
      <c r="K29" s="97">
        <f t="shared" si="6"/>
        <v>0</v>
      </c>
      <c r="L29" s="424">
        <f t="shared" si="1"/>
        <v>2993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3372</v>
      </c>
      <c r="F32" s="97">
        <f t="shared" si="7"/>
        <v>8</v>
      </c>
      <c r="G32" s="97">
        <f t="shared" si="7"/>
        <v>0</v>
      </c>
      <c r="H32" s="97">
        <f t="shared" si="7"/>
        <v>1716</v>
      </c>
      <c r="I32" s="97">
        <f t="shared" si="7"/>
        <v>76</v>
      </c>
      <c r="J32" s="97">
        <f t="shared" si="7"/>
        <v>-2234</v>
      </c>
      <c r="K32" s="97">
        <f t="shared" si="7"/>
        <v>0</v>
      </c>
      <c r="L32" s="424">
        <f t="shared" si="1"/>
        <v>2993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D4">
      <selection activeCell="L13" sqref="L1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01.01.2009 г. - 31.12.2009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1574</v>
      </c>
      <c r="E9" s="243"/>
      <c r="F9" s="243">
        <v>54</v>
      </c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2041</v>
      </c>
      <c r="E10" s="243"/>
      <c r="F10" s="243">
        <v>4</v>
      </c>
      <c r="G10" s="113">
        <f aca="true" t="shared" si="2" ref="G10:G39">D10+E10-F10</f>
        <v>2037</v>
      </c>
      <c r="H10" s="103"/>
      <c r="I10" s="103"/>
      <c r="J10" s="113">
        <f aca="true" t="shared" si="3" ref="J10:J39">G10+H10-I10</f>
        <v>2037</v>
      </c>
      <c r="K10" s="103"/>
      <c r="L10" s="103">
        <v>81</v>
      </c>
      <c r="M10" s="103"/>
      <c r="N10" s="113">
        <f aca="true" t="shared" si="4" ref="N10:N39">K10+L10-M10</f>
        <v>81</v>
      </c>
      <c r="O10" s="103"/>
      <c r="P10" s="103"/>
      <c r="Q10" s="113">
        <f t="shared" si="0"/>
        <v>81</v>
      </c>
      <c r="R10" s="113">
        <f t="shared" si="1"/>
        <v>1956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59</v>
      </c>
      <c r="E11" s="243"/>
      <c r="F11" s="243">
        <v>14</v>
      </c>
      <c r="G11" s="113">
        <f t="shared" si="2"/>
        <v>45</v>
      </c>
      <c r="H11" s="103"/>
      <c r="I11" s="103"/>
      <c r="J11" s="113">
        <f t="shared" si="3"/>
        <v>45</v>
      </c>
      <c r="K11" s="103">
        <v>59</v>
      </c>
      <c r="L11" s="103"/>
      <c r="M11" s="103">
        <v>14</v>
      </c>
      <c r="N11" s="113">
        <f t="shared" si="4"/>
        <v>45</v>
      </c>
      <c r="O11" s="103"/>
      <c r="P11" s="103"/>
      <c r="Q11" s="113">
        <f t="shared" si="0"/>
        <v>45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167</v>
      </c>
      <c r="E12" s="243">
        <v>766</v>
      </c>
      <c r="F12" s="243">
        <v>7</v>
      </c>
      <c r="G12" s="113">
        <f t="shared" si="2"/>
        <v>926</v>
      </c>
      <c r="H12" s="103"/>
      <c r="I12" s="103"/>
      <c r="J12" s="113">
        <f t="shared" si="3"/>
        <v>926</v>
      </c>
      <c r="K12" s="103">
        <v>105</v>
      </c>
      <c r="L12" s="103">
        <v>14</v>
      </c>
      <c r="M12" s="103">
        <v>6</v>
      </c>
      <c r="N12" s="113">
        <f t="shared" si="4"/>
        <v>113</v>
      </c>
      <c r="O12" s="103"/>
      <c r="P12" s="103"/>
      <c r="Q12" s="113">
        <f t="shared" si="0"/>
        <v>113</v>
      </c>
      <c r="R12" s="113">
        <f t="shared" si="1"/>
        <v>813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70</v>
      </c>
      <c r="E13" s="243">
        <v>16</v>
      </c>
      <c r="F13" s="243">
        <v>3</v>
      </c>
      <c r="G13" s="113">
        <f t="shared" si="2"/>
        <v>83</v>
      </c>
      <c r="H13" s="103"/>
      <c r="I13" s="103"/>
      <c r="J13" s="113">
        <f t="shared" si="3"/>
        <v>83</v>
      </c>
      <c r="K13" s="103">
        <v>70</v>
      </c>
      <c r="L13" s="103">
        <v>1</v>
      </c>
      <c r="M13" s="103">
        <v>3</v>
      </c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15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24</v>
      </c>
      <c r="E14" s="243">
        <v>6</v>
      </c>
      <c r="F14" s="243">
        <v>3</v>
      </c>
      <c r="G14" s="113">
        <f t="shared" si="2"/>
        <v>27</v>
      </c>
      <c r="H14" s="103"/>
      <c r="I14" s="103"/>
      <c r="J14" s="113">
        <f t="shared" si="3"/>
        <v>27</v>
      </c>
      <c r="K14" s="103">
        <v>19</v>
      </c>
      <c r="L14" s="103">
        <v>2</v>
      </c>
      <c r="M14" s="103">
        <v>3</v>
      </c>
      <c r="N14" s="113">
        <f t="shared" si="4"/>
        <v>18</v>
      </c>
      <c r="O14" s="103"/>
      <c r="P14" s="103"/>
      <c r="Q14" s="113">
        <f t="shared" si="0"/>
        <v>18</v>
      </c>
      <c r="R14" s="113">
        <f t="shared" si="1"/>
        <v>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27</v>
      </c>
      <c r="E15" s="565">
        <v>62</v>
      </c>
      <c r="F15" s="565">
        <v>6</v>
      </c>
      <c r="G15" s="113">
        <f t="shared" si="2"/>
        <v>83</v>
      </c>
      <c r="H15" s="566"/>
      <c r="I15" s="566"/>
      <c r="J15" s="113">
        <f t="shared" si="3"/>
        <v>83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83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37</v>
      </c>
      <c r="E16" s="243">
        <v>2</v>
      </c>
      <c r="F16" s="243">
        <v>6</v>
      </c>
      <c r="G16" s="113">
        <f t="shared" si="2"/>
        <v>33</v>
      </c>
      <c r="H16" s="103"/>
      <c r="I16" s="103"/>
      <c r="J16" s="113">
        <f t="shared" si="3"/>
        <v>33</v>
      </c>
      <c r="K16" s="103">
        <v>32</v>
      </c>
      <c r="L16" s="103">
        <v>4</v>
      </c>
      <c r="M16" s="103">
        <v>6</v>
      </c>
      <c r="N16" s="113">
        <f t="shared" si="4"/>
        <v>30</v>
      </c>
      <c r="O16" s="103"/>
      <c r="P16" s="103"/>
      <c r="Q16" s="113">
        <f aca="true" t="shared" si="5" ref="Q16:Q25">N16+O16-P16</f>
        <v>30</v>
      </c>
      <c r="R16" s="113">
        <f aca="true" t="shared" si="6" ref="R16:R25">J16-Q16</f>
        <v>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3999</v>
      </c>
      <c r="E17" s="248">
        <f>SUM(E9:E16)</f>
        <v>852</v>
      </c>
      <c r="F17" s="248">
        <f>SUM(F9:F16)</f>
        <v>97</v>
      </c>
      <c r="G17" s="113">
        <f t="shared" si="2"/>
        <v>4754</v>
      </c>
      <c r="H17" s="114">
        <f>SUM(H9:H16)</f>
        <v>0</v>
      </c>
      <c r="I17" s="114">
        <f>SUM(I9:I16)</f>
        <v>0</v>
      </c>
      <c r="J17" s="113">
        <f t="shared" si="3"/>
        <v>4754</v>
      </c>
      <c r="K17" s="114">
        <f>SUM(K9:K16)</f>
        <v>285</v>
      </c>
      <c r="L17" s="114">
        <f>SUM(L9:L16)</f>
        <v>102</v>
      </c>
      <c r="M17" s="114">
        <f>SUM(M9:M16)</f>
        <v>32</v>
      </c>
      <c r="N17" s="113">
        <f t="shared" si="4"/>
        <v>355</v>
      </c>
      <c r="O17" s="114">
        <f>SUM(O9:O16)</f>
        <v>0</v>
      </c>
      <c r="P17" s="114">
        <f>SUM(P9:P16)</f>
        <v>0</v>
      </c>
      <c r="Q17" s="113">
        <f t="shared" si="5"/>
        <v>355</v>
      </c>
      <c r="R17" s="113">
        <f t="shared" si="6"/>
        <v>4399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4000</v>
      </c>
      <c r="E40" s="547">
        <f>E17+E18+E19+E25+E38+E39</f>
        <v>852</v>
      </c>
      <c r="F40" s="547">
        <f aca="true" t="shared" si="13" ref="F40:R40">F17+F18+F19+F25+F38+F39</f>
        <v>97</v>
      </c>
      <c r="G40" s="547">
        <f t="shared" si="13"/>
        <v>4755</v>
      </c>
      <c r="H40" s="547">
        <f t="shared" si="13"/>
        <v>0</v>
      </c>
      <c r="I40" s="547">
        <f t="shared" si="13"/>
        <v>0</v>
      </c>
      <c r="J40" s="547">
        <f t="shared" si="13"/>
        <v>4755</v>
      </c>
      <c r="K40" s="547">
        <f t="shared" si="13"/>
        <v>286</v>
      </c>
      <c r="L40" s="547">
        <f t="shared" si="13"/>
        <v>102</v>
      </c>
      <c r="M40" s="547">
        <f t="shared" si="13"/>
        <v>32</v>
      </c>
      <c r="N40" s="547">
        <f t="shared" si="13"/>
        <v>356</v>
      </c>
      <c r="O40" s="547">
        <f t="shared" si="13"/>
        <v>0</v>
      </c>
      <c r="P40" s="547">
        <f t="shared" si="13"/>
        <v>0</v>
      </c>
      <c r="Q40" s="547">
        <f t="shared" si="13"/>
        <v>356</v>
      </c>
      <c r="R40" s="547">
        <f t="shared" si="13"/>
        <v>4399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01.03.2010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1">
      <selection activeCell="C89" sqref="C8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01.01.2009 г. - 31.12.2009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115</v>
      </c>
      <c r="D28" s="153">
        <v>115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18</v>
      </c>
      <c r="D38" s="150">
        <f>SUM(D39:D42)</f>
        <v>18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18</v>
      </c>
      <c r="D42" s="153">
        <v>18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137</v>
      </c>
      <c r="D43" s="149">
        <f>D24+D28+D29+D31+D30+D32+D33+D38</f>
        <v>137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137</v>
      </c>
      <c r="D44" s="148">
        <f>D43+D21+D19+D9</f>
        <v>137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582</v>
      </c>
      <c r="D64" s="153"/>
      <c r="E64" s="165">
        <f t="shared" si="1"/>
        <v>582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582</v>
      </c>
      <c r="D65" s="154"/>
      <c r="E65" s="165">
        <f t="shared" si="1"/>
        <v>582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582</v>
      </c>
      <c r="D66" s="148">
        <f>D52+D56+D61+D62+D63+D64</f>
        <v>0</v>
      </c>
      <c r="E66" s="165">
        <f t="shared" si="1"/>
        <v>582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133</v>
      </c>
      <c r="D68" s="153"/>
      <c r="E68" s="165">
        <f t="shared" si="1"/>
        <v>133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164</v>
      </c>
      <c r="D80" s="148">
        <f>SUM(D81:D84)</f>
        <v>164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>
        <v>164</v>
      </c>
      <c r="D84" s="153">
        <v>164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742</v>
      </c>
      <c r="D85" s="149">
        <f>SUM(D86:D90)+D94</f>
        <v>742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610</v>
      </c>
      <c r="D87" s="153">
        <v>610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70</v>
      </c>
      <c r="D89" s="153">
        <v>70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56</v>
      </c>
      <c r="D90" s="148">
        <f>SUM(D91:D93)</f>
        <v>56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56</v>
      </c>
      <c r="D93" s="153">
        <v>56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6</v>
      </c>
      <c r="D94" s="153">
        <v>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141</v>
      </c>
      <c r="D95" s="153">
        <v>141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1047</v>
      </c>
      <c r="D96" s="149">
        <f>D85+D80+D75+D71+D95</f>
        <v>1047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1762</v>
      </c>
      <c r="D97" s="149">
        <f>D96+D68+D66</f>
        <v>1047</v>
      </c>
      <c r="E97" s="149">
        <f>E96+E68+E66</f>
        <v>715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01.03.2010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01.01.2009 г. - 31.12.2009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01.03.2010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01.01.2009 г. - 31.12.2009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01.03.2010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2010-03-26T13:41:36Z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